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drawings/drawing5.xml" ContentType="application/vnd.openxmlformats-officedocument.drawing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2445" yWindow="3135" windowWidth="9660" windowHeight="3615" tabRatio="879" activeTab="2"/>
  </bookViews>
  <sheets>
    <sheet name="กราฟแท่งขึ้นหน้าWEBกอง19.08.56" sheetId="220" r:id="rId1"/>
    <sheet name="กราฟแท่งสพก." sheetId="221" r:id="rId2"/>
    <sheet name="ลำดับเบิกจ่าย19.08.56" sheetId="368" r:id="rId3"/>
    <sheet name="mis160856" sheetId="365" r:id="rId4"/>
    <sheet name="ความก้าวหน้า(งบประมาณ) " sheetId="198" r:id="rId5"/>
    <sheet name="เป้าหมาย-รายเดือน" sheetId="226" r:id="rId6"/>
    <sheet name="เป้าหมาย-รายไตรมาส" sheetId="35" r:id="rId7"/>
    <sheet name="รวม3งบ" sheetId="68" r:id="rId8"/>
    <sheet name="ตารางภาพรวม19.08.56" sheetId="58" r:id="rId9"/>
    <sheet name="ตารางประจำ19.08.56" sheetId="199" r:id="rId10"/>
    <sheet name="ตารางลงทุน19.08.56" sheetId="200" r:id="rId11"/>
    <sheet name="ความก้าวหน้า(ไทยเข้มแข็ง)" sheetId="27" r:id="rId12"/>
    <sheet name="กราฟไทยเข้มแข็ง" sheetId="118" r:id="rId13"/>
    <sheet name="ลำดับ-ไทยเข้มแข็ง" sheetId="367" r:id="rId14"/>
    <sheet name="กราฟ(เงินกู้วางระบบฯ)" sheetId="128" r:id="rId15"/>
    <sheet name="ความก้าวหน้า(เงินกู้วางระบบฯ)" sheetId="129" r:id="rId16"/>
    <sheet name="ลำดับ-เงินกู้วางระบบ" sheetId="366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p" localSheetId="3">#REF!</definedName>
    <definedName name="\p" localSheetId="5">#REF!</definedName>
    <definedName name="\p" localSheetId="14">#REF!</definedName>
    <definedName name="\p" localSheetId="0">#REF!</definedName>
    <definedName name="\p" localSheetId="1">#REF!</definedName>
    <definedName name="\p" localSheetId="15">#REF!</definedName>
    <definedName name="\p" localSheetId="9">#REF!</definedName>
    <definedName name="\p" localSheetId="7">#REF!</definedName>
    <definedName name="\p" localSheetId="2">#REF!</definedName>
    <definedName name="\p">#REF!</definedName>
    <definedName name="\x" localSheetId="3">#REF!</definedName>
    <definedName name="\x" localSheetId="5">#REF!</definedName>
    <definedName name="\x" localSheetId="14">#REF!</definedName>
    <definedName name="\x" localSheetId="0">#REF!</definedName>
    <definedName name="\x" localSheetId="1">#REF!</definedName>
    <definedName name="\x" localSheetId="15">#REF!</definedName>
    <definedName name="\x" localSheetId="9">#REF!</definedName>
    <definedName name="\x" localSheetId="7">#REF!</definedName>
    <definedName name="\x" localSheetId="2">#REF!</definedName>
    <definedName name="\x">#REF!</definedName>
    <definedName name="_____DAT2" localSheetId="5">'[2]รหัสงบประมาณ-ต้น'!#REF!</definedName>
    <definedName name="_____DAT2" localSheetId="1">'[2]รหัสงบประมาณ-ต้น'!#REF!</definedName>
    <definedName name="_____DAT2">'[2]รหัสงบประมาณ-ต้น'!#REF!</definedName>
    <definedName name="_____DAT3" localSheetId="5">[1]Sheet1!#REF!</definedName>
    <definedName name="_____DAT3" localSheetId="1">[1]Sheet1!#REF!</definedName>
    <definedName name="_____DAT3">[1]Sheet1!#REF!</definedName>
    <definedName name="_____DAT4" localSheetId="5">[1]Sheet1!#REF!</definedName>
    <definedName name="_____DAT4" localSheetId="1">[1]Sheet1!#REF!</definedName>
    <definedName name="_____DAT4">[1]Sheet1!#REF!</definedName>
    <definedName name="_____DAT6" localSheetId="5">[1]Sheet1!#REF!</definedName>
    <definedName name="_____DAT6" localSheetId="1">[1]Sheet1!#REF!</definedName>
    <definedName name="_____DAT6">[1]Sheet1!#REF!</definedName>
    <definedName name="_____DAT7" localSheetId="5">[1]Sheet1!#REF!</definedName>
    <definedName name="_____DAT7" localSheetId="1">[1]Sheet1!#REF!</definedName>
    <definedName name="_____DAT7">[1]Sheet1!#REF!</definedName>
    <definedName name="____DAT1" localSheetId="5">[1]Sheet1!#REF!</definedName>
    <definedName name="____DAT1" localSheetId="1">[1]Sheet1!#REF!</definedName>
    <definedName name="____DAT1">[1]Sheet1!#REF!</definedName>
    <definedName name="____DAT2" localSheetId="5">'[2]รหัสงบประมาณ-ต้น'!#REF!</definedName>
    <definedName name="____DAT2" localSheetId="14">'[2]รหัสงบประมาณ-ต้น'!#REF!</definedName>
    <definedName name="____DAT2" localSheetId="1">'[2]รหัสงบประมาณ-ต้น'!#REF!</definedName>
    <definedName name="____DAT2" localSheetId="15">'[2]รหัสงบประมาณ-ต้น'!#REF!</definedName>
    <definedName name="____DAT2">'[2]รหัสงบประมาณ-ต้น'!#REF!</definedName>
    <definedName name="____DAT3" localSheetId="5">[1]Sheet1!#REF!</definedName>
    <definedName name="____DAT3" localSheetId="14">[1]Sheet1!#REF!</definedName>
    <definedName name="____DAT3" localSheetId="1">[1]Sheet1!#REF!</definedName>
    <definedName name="____DAT3" localSheetId="15">[1]Sheet1!#REF!</definedName>
    <definedName name="____DAT3">[1]Sheet1!#REF!</definedName>
    <definedName name="____DAT4" localSheetId="5">[1]Sheet1!#REF!</definedName>
    <definedName name="____DAT4" localSheetId="14">[1]Sheet1!#REF!</definedName>
    <definedName name="____DAT4" localSheetId="1">[1]Sheet1!#REF!</definedName>
    <definedName name="____DAT4" localSheetId="15">[1]Sheet1!#REF!</definedName>
    <definedName name="____DAT4">[1]Sheet1!#REF!</definedName>
    <definedName name="____DAT6" localSheetId="5">[1]Sheet1!#REF!</definedName>
    <definedName name="____DAT6" localSheetId="14">[1]Sheet1!#REF!</definedName>
    <definedName name="____DAT6" localSheetId="1">[1]Sheet1!#REF!</definedName>
    <definedName name="____DAT6" localSheetId="15">[1]Sheet1!#REF!</definedName>
    <definedName name="____DAT6">[1]Sheet1!#REF!</definedName>
    <definedName name="____DAT7" localSheetId="5">[1]Sheet1!#REF!</definedName>
    <definedName name="____DAT7" localSheetId="14">[1]Sheet1!#REF!</definedName>
    <definedName name="____DAT7" localSheetId="1">[1]Sheet1!#REF!</definedName>
    <definedName name="____DAT7" localSheetId="15">[1]Sheet1!#REF!</definedName>
    <definedName name="____DAT7">[1]Sheet1!#REF!</definedName>
    <definedName name="___DAT1" localSheetId="5">[1]Sheet1!#REF!</definedName>
    <definedName name="___DAT1" localSheetId="14">[1]Sheet1!#REF!</definedName>
    <definedName name="___DAT1" localSheetId="1">[1]Sheet1!#REF!</definedName>
    <definedName name="___DAT1" localSheetId="15">[1]Sheet1!#REF!</definedName>
    <definedName name="___DAT1">[1]Sheet1!#REF!</definedName>
    <definedName name="___DAT2" localSheetId="5">'[2]รหัสงบประมาณ-ต้น'!#REF!</definedName>
    <definedName name="___DAT2" localSheetId="14">'[2]รหัสงบประมาณ-ต้น'!#REF!</definedName>
    <definedName name="___DAT2" localSheetId="1">'[2]รหัสงบประมาณ-ต้น'!#REF!</definedName>
    <definedName name="___DAT2" localSheetId="15">'[2]รหัสงบประมาณ-ต้น'!#REF!</definedName>
    <definedName name="___DAT2">'[2]รหัสงบประมาณ-ต้น'!#REF!</definedName>
    <definedName name="___DAT3" localSheetId="5">[1]Sheet1!#REF!</definedName>
    <definedName name="___DAT3" localSheetId="14">[1]Sheet1!#REF!</definedName>
    <definedName name="___DAT3" localSheetId="1">[1]Sheet1!#REF!</definedName>
    <definedName name="___DAT3" localSheetId="15">[1]Sheet1!#REF!</definedName>
    <definedName name="___DAT3">[1]Sheet1!#REF!</definedName>
    <definedName name="___DAT4" localSheetId="5">[1]Sheet1!#REF!</definedName>
    <definedName name="___DAT4" localSheetId="14">[1]Sheet1!#REF!</definedName>
    <definedName name="___DAT4" localSheetId="1">[1]Sheet1!#REF!</definedName>
    <definedName name="___DAT4" localSheetId="15">[1]Sheet1!#REF!</definedName>
    <definedName name="___DAT4">[1]Sheet1!#REF!</definedName>
    <definedName name="___DAT6" localSheetId="5">[1]Sheet1!#REF!</definedName>
    <definedName name="___DAT6" localSheetId="14">[1]Sheet1!#REF!</definedName>
    <definedName name="___DAT6" localSheetId="1">[1]Sheet1!#REF!</definedName>
    <definedName name="___DAT6" localSheetId="15">[1]Sheet1!#REF!</definedName>
    <definedName name="___DAT6">[1]Sheet1!#REF!</definedName>
    <definedName name="___DAT7" localSheetId="5">[1]Sheet1!#REF!</definedName>
    <definedName name="___DAT7" localSheetId="14">[1]Sheet1!#REF!</definedName>
    <definedName name="___DAT7" localSheetId="1">[1]Sheet1!#REF!</definedName>
    <definedName name="___DAT7" localSheetId="15">[1]Sheet1!#REF!</definedName>
    <definedName name="___DAT7">[1]Sheet1!#REF!</definedName>
    <definedName name="__DAT1" localSheetId="5">[1]Sheet1!#REF!</definedName>
    <definedName name="__DAT1" localSheetId="14">[1]Sheet1!#REF!</definedName>
    <definedName name="__DAT1" localSheetId="1">[1]Sheet1!#REF!</definedName>
    <definedName name="__DAT1" localSheetId="15">[1]Sheet1!#REF!</definedName>
    <definedName name="__DAT1">[1]Sheet1!#REF!</definedName>
    <definedName name="__DAT2" localSheetId="5">'[2]รหัสงบประมาณ-ต้น'!#REF!</definedName>
    <definedName name="__DAT2" localSheetId="14">'[2]รหัสงบประมาณ-ต้น'!#REF!</definedName>
    <definedName name="__DAT2" localSheetId="1">'[2]รหัสงบประมาณ-ต้น'!#REF!</definedName>
    <definedName name="__DAT2" localSheetId="15">'[2]รหัสงบประมาณ-ต้น'!#REF!</definedName>
    <definedName name="__DAT2" localSheetId="16">'[2]รหัสงบประมาณ-ต้น'!#REF!</definedName>
    <definedName name="__DAT2" localSheetId="2">'[2]รหัสงบประมาณ-ต้น'!#REF!</definedName>
    <definedName name="__DAT2" localSheetId="13">'[2]รหัสงบประมาณ-ต้น'!#REF!</definedName>
    <definedName name="__DAT2">'[2]รหัสงบประมาณ-ต้น'!#REF!</definedName>
    <definedName name="__DAT3" localSheetId="5">[1]Sheet1!#REF!</definedName>
    <definedName name="__DAT3" localSheetId="14">[1]Sheet1!#REF!</definedName>
    <definedName name="__DAT3" localSheetId="1">[1]Sheet1!#REF!</definedName>
    <definedName name="__DAT3" localSheetId="15">[1]Sheet1!#REF!</definedName>
    <definedName name="__DAT3" localSheetId="16">[1]Sheet1!#REF!</definedName>
    <definedName name="__DAT3" localSheetId="2">[1]Sheet1!#REF!</definedName>
    <definedName name="__DAT3" localSheetId="13">[1]Sheet1!#REF!</definedName>
    <definedName name="__DAT3">[1]Sheet1!#REF!</definedName>
    <definedName name="__DAT4" localSheetId="5">[1]Sheet1!#REF!</definedName>
    <definedName name="__DAT4" localSheetId="14">[1]Sheet1!#REF!</definedName>
    <definedName name="__DAT4" localSheetId="1">[1]Sheet1!#REF!</definedName>
    <definedName name="__DAT4" localSheetId="15">[1]Sheet1!#REF!</definedName>
    <definedName name="__DAT4" localSheetId="16">[1]Sheet1!#REF!</definedName>
    <definedName name="__DAT4" localSheetId="2">[1]Sheet1!#REF!</definedName>
    <definedName name="__DAT4" localSheetId="13">[1]Sheet1!#REF!</definedName>
    <definedName name="__DAT4">[1]Sheet1!#REF!</definedName>
    <definedName name="__DAT6" localSheetId="5">[1]Sheet1!#REF!</definedName>
    <definedName name="__DAT6" localSheetId="14">[1]Sheet1!#REF!</definedName>
    <definedName name="__DAT6" localSheetId="1">[1]Sheet1!#REF!</definedName>
    <definedName name="__DAT6" localSheetId="15">[1]Sheet1!#REF!</definedName>
    <definedName name="__DAT6" localSheetId="16">[1]Sheet1!#REF!</definedName>
    <definedName name="__DAT6" localSheetId="2">[1]Sheet1!#REF!</definedName>
    <definedName name="__DAT6" localSheetId="13">[1]Sheet1!#REF!</definedName>
    <definedName name="__DAT6">[1]Sheet1!#REF!</definedName>
    <definedName name="__DAT7" localSheetId="5">[1]Sheet1!#REF!</definedName>
    <definedName name="__DAT7" localSheetId="14">[1]Sheet1!#REF!</definedName>
    <definedName name="__DAT7" localSheetId="1">[1]Sheet1!#REF!</definedName>
    <definedName name="__DAT7" localSheetId="15">[1]Sheet1!#REF!</definedName>
    <definedName name="__DAT7" localSheetId="16">[1]Sheet1!#REF!</definedName>
    <definedName name="__DAT7" localSheetId="2">[1]Sheet1!#REF!</definedName>
    <definedName name="__DAT7" localSheetId="13">[1]Sheet1!#REF!</definedName>
    <definedName name="__DAT7">[1]Sheet1!#REF!</definedName>
    <definedName name="_DAT1" localSheetId="5">[1]Sheet1!#REF!</definedName>
    <definedName name="_DAT1" localSheetId="14">[1]Sheet1!#REF!</definedName>
    <definedName name="_DAT1" localSheetId="1">[1]Sheet1!#REF!</definedName>
    <definedName name="_DAT1" localSheetId="15">[1]Sheet1!#REF!</definedName>
    <definedName name="_DAT1" localSheetId="16">[1]Sheet1!#REF!</definedName>
    <definedName name="_DAT1" localSheetId="2">[1]Sheet1!#REF!</definedName>
    <definedName name="_DAT1" localSheetId="13">[1]Sheet1!#REF!</definedName>
    <definedName name="_DAT1">[1]Sheet1!#REF!</definedName>
    <definedName name="_DAT2" localSheetId="5">'[2]รหัสงบประมาณ-ต้น'!#REF!</definedName>
    <definedName name="_DAT2" localSheetId="14">'[2]รหัสงบประมาณ-ต้น'!#REF!</definedName>
    <definedName name="_DAT2" localSheetId="0">'[2]รหัสงบประมาณ-ต้น'!#REF!</definedName>
    <definedName name="_DAT2" localSheetId="1">'[2]รหัสงบประมาณ-ต้น'!#REF!</definedName>
    <definedName name="_DAT2" localSheetId="15">'[2]รหัสงบประมาณ-ต้น'!#REF!</definedName>
    <definedName name="_DAT2" localSheetId="9">'[2]รหัสงบประมาณ-ต้น'!#REF!</definedName>
    <definedName name="_DAT2" localSheetId="7">'[2]รหัสงบประมาณ-ต้น'!#REF!</definedName>
    <definedName name="_DAT2" localSheetId="16">'[2]รหัสงบประมาณ-ต้น'!#REF!</definedName>
    <definedName name="_DAT2" localSheetId="2">'[2]รหัสงบประมาณ-ต้น'!#REF!</definedName>
    <definedName name="_DAT2" localSheetId="13">'[2]รหัสงบประมาณ-ต้น'!#REF!</definedName>
    <definedName name="_DAT2">'[2]รหัสงบประมาณ-ต้น'!#REF!</definedName>
    <definedName name="_DAT3" localSheetId="5">[1]Sheet1!#REF!</definedName>
    <definedName name="_DAT3" localSheetId="14">[1]Sheet1!#REF!</definedName>
    <definedName name="_DAT3" localSheetId="0">[1]Sheet1!#REF!</definedName>
    <definedName name="_DAT3" localSheetId="1">[1]Sheet1!#REF!</definedName>
    <definedName name="_DAT3" localSheetId="15">[1]Sheet1!#REF!</definedName>
    <definedName name="_DAT3" localSheetId="9">[1]Sheet1!#REF!</definedName>
    <definedName name="_DAT3" localSheetId="7">[1]Sheet1!#REF!</definedName>
    <definedName name="_DAT3" localSheetId="16">[1]Sheet1!#REF!</definedName>
    <definedName name="_DAT3" localSheetId="2">[1]Sheet1!#REF!</definedName>
    <definedName name="_DAT3" localSheetId="13">[1]Sheet1!#REF!</definedName>
    <definedName name="_DAT3">[1]Sheet1!#REF!</definedName>
    <definedName name="_DAT4" localSheetId="5">[1]Sheet1!#REF!</definedName>
    <definedName name="_DAT4" localSheetId="14">[1]Sheet1!#REF!</definedName>
    <definedName name="_DAT4" localSheetId="0">[1]Sheet1!#REF!</definedName>
    <definedName name="_DAT4" localSheetId="1">[1]Sheet1!#REF!</definedName>
    <definedName name="_DAT4" localSheetId="15">[1]Sheet1!#REF!</definedName>
    <definedName name="_DAT4" localSheetId="11">[1]Sheet1!#REF!</definedName>
    <definedName name="_DAT4" localSheetId="9">[1]Sheet1!#REF!</definedName>
    <definedName name="_DAT4" localSheetId="7">[1]Sheet1!#REF!</definedName>
    <definedName name="_DAT4" localSheetId="16">[1]Sheet1!#REF!</definedName>
    <definedName name="_DAT4" localSheetId="2">[1]Sheet1!#REF!</definedName>
    <definedName name="_DAT4" localSheetId="13">[1]Sheet1!#REF!</definedName>
    <definedName name="_DAT4">[1]Sheet1!#REF!</definedName>
    <definedName name="_DAT6" localSheetId="5">[1]Sheet1!#REF!</definedName>
    <definedName name="_DAT6" localSheetId="14">[1]Sheet1!#REF!</definedName>
    <definedName name="_DAT6" localSheetId="0">[1]Sheet1!#REF!</definedName>
    <definedName name="_DAT6" localSheetId="1">[1]Sheet1!#REF!</definedName>
    <definedName name="_DAT6" localSheetId="15">[1]Sheet1!#REF!</definedName>
    <definedName name="_DAT6" localSheetId="11">[1]Sheet1!#REF!</definedName>
    <definedName name="_DAT6" localSheetId="9">[1]Sheet1!#REF!</definedName>
    <definedName name="_DAT6" localSheetId="7">[1]Sheet1!#REF!</definedName>
    <definedName name="_DAT6" localSheetId="16">[1]Sheet1!#REF!</definedName>
    <definedName name="_DAT6" localSheetId="2">[1]Sheet1!#REF!</definedName>
    <definedName name="_DAT6" localSheetId="13">[1]Sheet1!#REF!</definedName>
    <definedName name="_DAT6">[1]Sheet1!#REF!</definedName>
    <definedName name="_DAT7" localSheetId="5">[1]Sheet1!#REF!</definedName>
    <definedName name="_DAT7" localSheetId="14">[1]Sheet1!#REF!</definedName>
    <definedName name="_DAT7" localSheetId="0">[1]Sheet1!#REF!</definedName>
    <definedName name="_DAT7" localSheetId="1">[1]Sheet1!#REF!</definedName>
    <definedName name="_DAT7" localSheetId="15">[1]Sheet1!#REF!</definedName>
    <definedName name="_DAT7" localSheetId="11">[1]Sheet1!#REF!</definedName>
    <definedName name="_DAT7" localSheetId="9">[1]Sheet1!#REF!</definedName>
    <definedName name="_DAT7" localSheetId="7">[1]Sheet1!#REF!</definedName>
    <definedName name="_DAT7" localSheetId="16">[1]Sheet1!#REF!</definedName>
    <definedName name="_DAT7" localSheetId="2">[1]Sheet1!#REF!</definedName>
    <definedName name="_DAT7" localSheetId="13">[1]Sheet1!#REF!</definedName>
    <definedName name="_DAT7">[1]Sheet1!#REF!</definedName>
    <definedName name="_xlnm._FilterDatabase" localSheetId="3" hidden="1">'mis160856'!$C$11:$CM$192</definedName>
    <definedName name="_xlnm._FilterDatabase" localSheetId="16" hidden="1">'ลำดับ-เงินกู้วางระบบ'!$A$16:$AF$32</definedName>
    <definedName name="_xlnm._FilterDatabase" localSheetId="2" hidden="1">ลำดับเบิกจ่าย19.08.56!#REF!</definedName>
    <definedName name="_xlnm._FilterDatabase" localSheetId="13" hidden="1">'ลำดับ-ไทยเข้มแข็ง'!$A$16:$AF$32</definedName>
    <definedName name="d" localSheetId="3">#REF!,#REF!</definedName>
    <definedName name="d" localSheetId="5">#REF!,#REF!</definedName>
    <definedName name="d" localSheetId="14">#REF!,#REF!</definedName>
    <definedName name="d" localSheetId="0">#REF!,#REF!</definedName>
    <definedName name="d" localSheetId="1">#REF!,#REF!</definedName>
    <definedName name="d" localSheetId="15">#REF!,#REF!</definedName>
    <definedName name="d" localSheetId="11">#REF!,#REF!</definedName>
    <definedName name="d" localSheetId="4">#REF!,#REF!</definedName>
    <definedName name="d" localSheetId="9">#REF!,#REF!</definedName>
    <definedName name="d" localSheetId="8">#REF!,#REF!</definedName>
    <definedName name="d" localSheetId="10">#REF!,#REF!</definedName>
    <definedName name="d" localSheetId="7">#REF!,#REF!</definedName>
    <definedName name="d" localSheetId="16">#REF!,#REF!</definedName>
    <definedName name="d" localSheetId="2">#REF!,#REF!</definedName>
    <definedName name="d" localSheetId="13">#REF!,#REF!</definedName>
    <definedName name="d">#REF!,#REF!</definedName>
    <definedName name="_DAT1" localSheetId="3">[1]Sheet1!#REF!</definedName>
    <definedName name="_____DAT1" localSheetId="5">[1]Sheet1!#REF!</definedName>
    <definedName name="____DAT1" localSheetId="14">[1]Sheet1!#REF!</definedName>
    <definedName name="_DAT1" localSheetId="0">[1]Sheet1!#REF!</definedName>
    <definedName name="_____DAT1" localSheetId="1">[1]Sheet1!#REF!</definedName>
    <definedName name="____DAT1" localSheetId="15">[1]Sheet1!#REF!</definedName>
    <definedName name="_DAT1" localSheetId="9">[1]Sheet1!#REF!</definedName>
    <definedName name="_DAT1" localSheetId="7">[1]Sheet1!#REF!</definedName>
    <definedName name="_____DAT1">[1]Sheet1!#REF!</definedName>
    <definedName name="_DAT2" localSheetId="3">'[2]รหัสงบประมาณ-ต้น'!#REF!</definedName>
    <definedName name="______DAT2" localSheetId="5">'[2]รหัสงบประมาณ-ต้น'!#REF!</definedName>
    <definedName name="_____DAT2" localSheetId="14">'[2]รหัสงบประมาณ-ต้น'!#REF!</definedName>
    <definedName name="__DAT2" localSheetId="0">'[2]รหัสงบประมาณ-ต้น'!#REF!</definedName>
    <definedName name="______DAT2" localSheetId="1">'[2]รหัสงบประมาณ-ต้น'!#REF!</definedName>
    <definedName name="_____DAT2" localSheetId="15">'[2]รหัสงบประมาณ-ต้น'!#REF!</definedName>
    <definedName name="__DAT2" localSheetId="9">'[2]รหัสงบประมาณ-ต้น'!#REF!</definedName>
    <definedName name="__DAT2" localSheetId="7">'[2]รหัสงบประมาณ-ต้น'!#REF!</definedName>
    <definedName name="______DAT2">'[2]รหัสงบประมาณ-ต้น'!#REF!</definedName>
    <definedName name="_DAT3" localSheetId="3">[1]Sheet1!#REF!</definedName>
    <definedName name="______DAT3" localSheetId="5">[1]Sheet1!#REF!</definedName>
    <definedName name="_____DAT3" localSheetId="14">[1]Sheet1!#REF!</definedName>
    <definedName name="__DAT3" localSheetId="0">[1]Sheet1!#REF!</definedName>
    <definedName name="______DAT3" localSheetId="1">[1]Sheet1!#REF!</definedName>
    <definedName name="_____DAT3" localSheetId="15">[1]Sheet1!#REF!</definedName>
    <definedName name="__DAT3" localSheetId="9">[1]Sheet1!#REF!</definedName>
    <definedName name="__DAT3" localSheetId="7">[1]Sheet1!#REF!</definedName>
    <definedName name="______DAT3">[1]Sheet1!#REF!</definedName>
    <definedName name="_DAT4" localSheetId="3">[1]Sheet1!#REF!</definedName>
    <definedName name="______DAT4" localSheetId="5">[1]Sheet1!#REF!</definedName>
    <definedName name="_____DAT4" localSheetId="14">[1]Sheet1!#REF!</definedName>
    <definedName name="__DAT4" localSheetId="0">[1]Sheet1!#REF!</definedName>
    <definedName name="______DAT4" localSheetId="1">[1]Sheet1!#REF!</definedName>
    <definedName name="_____DAT4" localSheetId="15">[1]Sheet1!#REF!</definedName>
    <definedName name="__DAT4" localSheetId="9">[1]Sheet1!#REF!</definedName>
    <definedName name="__DAT4" localSheetId="7">[1]Sheet1!#REF!</definedName>
    <definedName name="______DAT4">[1]Sheet1!#REF!</definedName>
    <definedName name="_DAT6" localSheetId="3">[1]Sheet1!#REF!</definedName>
    <definedName name="______DAT6" localSheetId="5">[1]Sheet1!#REF!</definedName>
    <definedName name="_____DAT6" localSheetId="14">[1]Sheet1!#REF!</definedName>
    <definedName name="__DAT6" localSheetId="0">[1]Sheet1!#REF!</definedName>
    <definedName name="______DAT6" localSheetId="1">[1]Sheet1!#REF!</definedName>
    <definedName name="_____DAT6" localSheetId="15">[1]Sheet1!#REF!</definedName>
    <definedName name="__DAT6" localSheetId="9">[1]Sheet1!#REF!</definedName>
    <definedName name="__DAT6" localSheetId="7">[1]Sheet1!#REF!</definedName>
    <definedName name="______DAT6">[1]Sheet1!#REF!</definedName>
    <definedName name="_DAT7" localSheetId="3">[1]Sheet1!#REF!</definedName>
    <definedName name="______DAT7" localSheetId="5">[1]Sheet1!#REF!</definedName>
    <definedName name="_____DAT7" localSheetId="14">[1]Sheet1!#REF!</definedName>
    <definedName name="__DAT7" localSheetId="0">[1]Sheet1!#REF!</definedName>
    <definedName name="______DAT7" localSheetId="1">[1]Sheet1!#REF!</definedName>
    <definedName name="_____DAT7" localSheetId="15">[1]Sheet1!#REF!</definedName>
    <definedName name="__DAT7" localSheetId="9">[1]Sheet1!#REF!</definedName>
    <definedName name="__DAT7" localSheetId="7">[1]Sheet1!#REF!</definedName>
    <definedName name="______DAT7">[1]Sheet1!#REF!</definedName>
    <definedName name="invest" localSheetId="3">#REF!,#REF!</definedName>
    <definedName name="invest" localSheetId="5">#REF!,#REF!</definedName>
    <definedName name="invest" localSheetId="14">#REF!,#REF!</definedName>
    <definedName name="invest" localSheetId="0">#REF!,#REF!</definedName>
    <definedName name="invest" localSheetId="1">#REF!,#REF!</definedName>
    <definedName name="invest" localSheetId="15">#REF!,#REF!</definedName>
    <definedName name="invest" localSheetId="11">#REF!,#REF!</definedName>
    <definedName name="invest" localSheetId="4">#REF!,#REF!</definedName>
    <definedName name="invest" localSheetId="9">#REF!,#REF!</definedName>
    <definedName name="invest" localSheetId="8">#REF!,#REF!</definedName>
    <definedName name="invest" localSheetId="10">#REF!,#REF!</definedName>
    <definedName name="invest" localSheetId="7">#REF!,#REF!</definedName>
    <definedName name="invest" localSheetId="16">#REF!,#REF!</definedName>
    <definedName name="invest" localSheetId="2">#REF!,#REF!</definedName>
    <definedName name="invest" localSheetId="13">#REF!,#REF!</definedName>
    <definedName name="invest">#REF!,#REF!</definedName>
    <definedName name="invest_1000up" localSheetId="3">#REF!,#REF!</definedName>
    <definedName name="invest_1000up" localSheetId="5">#REF!,#REF!</definedName>
    <definedName name="invest_1000up" localSheetId="14">#REF!,#REF!</definedName>
    <definedName name="invest_1000up" localSheetId="0">#REF!,#REF!</definedName>
    <definedName name="invest_1000up" localSheetId="1">#REF!,#REF!</definedName>
    <definedName name="invest_1000up" localSheetId="15">#REF!,#REF!</definedName>
    <definedName name="invest_1000up" localSheetId="11">#REF!,#REF!</definedName>
    <definedName name="invest_1000up" localSheetId="4">#REF!,#REF!</definedName>
    <definedName name="invest_1000up" localSheetId="9">#REF!,#REF!</definedName>
    <definedName name="invest_1000up" localSheetId="8">#REF!,#REF!</definedName>
    <definedName name="invest_1000up" localSheetId="10">#REF!,#REF!</definedName>
    <definedName name="invest_1000up" localSheetId="7">#REF!,#REF!</definedName>
    <definedName name="invest_1000up" localSheetId="16">#REF!,#REF!</definedName>
    <definedName name="invest_1000up" localSheetId="2">#REF!,#REF!</definedName>
    <definedName name="invest_1000up" localSheetId="13">#REF!,#REF!</definedName>
    <definedName name="invest_1000up">#REF!,#REF!</definedName>
    <definedName name="_xlnm.Print_Area" localSheetId="16">'ลำดับ-เงินกู้วางระบบ'!$A$1:$AB$92</definedName>
    <definedName name="_xlnm.Print_Area" localSheetId="2">#REF!</definedName>
    <definedName name="_xlnm.Print_Area" localSheetId="13">'ลำดับ-ไทยเข้มแข็ง'!$A$1:$AB$92</definedName>
    <definedName name="_xlnm.Print_Area">#REF!</definedName>
    <definedName name="PRINT_AREA_MI" localSheetId="3">#REF!</definedName>
    <definedName name="PRINT_AREA_MI" localSheetId="5">#REF!</definedName>
    <definedName name="PRINT_AREA_MI" localSheetId="14">#REF!</definedName>
    <definedName name="PRINT_AREA_MI" localSheetId="0">#REF!</definedName>
    <definedName name="PRINT_AREA_MI" localSheetId="1">#REF!</definedName>
    <definedName name="PRINT_AREA_MI" localSheetId="15">#REF!</definedName>
    <definedName name="PRINT_AREA_MI" localSheetId="9">#REF!</definedName>
    <definedName name="PRINT_AREA_MI" localSheetId="7">#REF!</definedName>
    <definedName name="PRINT_AREA_MI" localSheetId="2">#REF!</definedName>
    <definedName name="PRINT_AREA_MI">#REF!</definedName>
    <definedName name="_xlnm.Print_Titles" localSheetId="3">'mis160856'!$A:$D,'mis160856'!$9:$11</definedName>
    <definedName name="_xlnm.Print_Titles" localSheetId="16">'ลำดับ-เงินกู้วางระบบ'!$1:$9</definedName>
    <definedName name="_xlnm.Print_Titles" localSheetId="2">ลำดับเบิกจ่าย19.08.56!$1:$9</definedName>
    <definedName name="_xlnm.Print_Titles" localSheetId="13">'ลำดับ-ไทยเข้มแข็ง'!$1:$9</definedName>
    <definedName name="_xlnm.Print_Titles">#REF!</definedName>
    <definedName name="province" localSheetId="3">[16]จังหวัด_ลำดับ!$D$23,[16]จังหวัด_ลำดับ!$I$23,[16]จังหวัด_ลำดับ!$D$36,[16]จังหวัด_ลำดับ!$I$36,[16]จังหวัด_ลำดับ!$D$47,[16]จังหวัด_ลำดับ!$I$47,[16]จังหวัด_ลำดับ!$I$68</definedName>
    <definedName name="province" localSheetId="14">[9]จังหวัด_ลำดับ!$D$23,[9]จังหวัด_ลำดับ!$I$23,[9]จังหวัด_ลำดับ!$D$36,[9]จังหวัด_ลำดับ!$I$36,[9]จังหวัด_ลำดับ!$D$47,[9]จังหวัด_ลำดับ!$I$47,[9]จังหวัด_ลำดับ!$I$68</definedName>
    <definedName name="province" localSheetId="0">[9]จังหวัด_ลำดับ!$D$23,[9]จังหวัด_ลำดับ!$I$23,[9]จังหวัด_ลำดับ!$D$36,[9]จังหวัด_ลำดับ!$I$36,[9]จังหวัด_ลำดับ!$D$47,[9]จังหวัด_ลำดับ!$I$47,[9]จังหวัด_ลำดับ!$I$68</definedName>
    <definedName name="province" localSheetId="1">[9]จังหวัด_ลำดับ!$D$23,[9]จังหวัด_ลำดับ!$I$23,[9]จังหวัด_ลำดับ!$D$36,[9]จังหวัด_ลำดับ!$I$36,[9]จังหวัด_ลำดับ!$D$47,[9]จังหวัด_ลำดับ!$I$47,[9]จังหวัด_ลำดับ!$I$68</definedName>
    <definedName name="province" localSheetId="15">[7]จังหวัด_ลำดับ!$D$23,[7]จังหวัด_ลำดับ!$I$23,[7]จังหวัด_ลำดับ!$D$36,[7]จังหวัด_ลำดับ!$I$36,[7]จังหวัด_ลำดับ!$D$47,[7]จังหวัด_ลำดับ!$I$47,[7]จังหวัด_ลำดับ!$I$68</definedName>
    <definedName name="province" localSheetId="11">[7]จังหวัด_ลำดับ!$D$23,[7]จังหวัด_ลำดับ!$I$23,[7]จังหวัด_ลำดับ!$D$36,[7]จังหวัด_ลำดับ!$I$36,[7]จังหวัด_ลำดับ!$D$47,[7]จังหวัด_ลำดับ!$I$47,[7]จังหวัด_ลำดับ!$I$68</definedName>
    <definedName name="province" localSheetId="4">[11]จังหวัด_ลำดับ!$D$23,[11]จังหวัด_ลำดับ!$I$23,[11]จังหวัด_ลำดับ!$D$36,[11]จังหวัด_ลำดับ!$I$36,[11]จังหวัด_ลำดับ!$D$47,[11]จังหวัด_ลำดับ!$I$47,[11]จังหวัด_ลำดับ!$I$68</definedName>
    <definedName name="province" localSheetId="9">[7]จังหวัด_ลำดับ!$D$23,[7]จังหวัด_ลำดับ!$I$23,[7]จังหวัด_ลำดับ!$D$36,[7]จังหวัด_ลำดับ!$I$36,[7]จังหวัด_ลำดับ!$D$47,[7]จังหวัด_ลำดับ!$I$47,[7]จังหวัด_ลำดับ!$I$68</definedName>
    <definedName name="province" localSheetId="8">[7]จังหวัด_ลำดับ!$D$23,[7]จังหวัด_ลำดับ!$I$23,[7]จังหวัด_ลำดับ!$D$36,[7]จังหวัด_ลำดับ!$I$36,[7]จังหวัด_ลำดับ!$D$47,[7]จังหวัด_ลำดับ!$I$47,[7]จังหวัด_ลำดับ!$I$68</definedName>
    <definedName name="province" localSheetId="10">[7]จังหวัด_ลำดับ!$D$23,[7]จังหวัด_ลำดับ!$I$23,[7]จังหวัด_ลำดับ!$D$36,[7]จังหวัด_ลำดับ!$I$36,[7]จังหวัด_ลำดับ!$D$47,[7]จังหวัด_ลำดับ!$I$47,[7]จังหวัด_ลำดับ!$I$68</definedName>
    <definedName name="province" localSheetId="7">[7]จังหวัด_ลำดับ!$D$23,[7]จังหวัด_ลำดับ!$I$23,[7]จังหวัด_ลำดับ!$D$36,[7]จังหวัด_ลำดับ!$I$36,[7]จังหวัด_ลำดับ!$D$47,[7]จังหวัด_ลำดับ!$I$47,[7]จังหวัด_ลำดับ!$I$68</definedName>
    <definedName name="province" localSheetId="16">[16]จังหวัด_ลำดับ!$D$23,[16]จังหวัด_ลำดับ!$I$23,[16]จังหวัด_ลำดับ!$D$36,[16]จังหวัด_ลำดับ!$I$36,[16]จังหวัด_ลำดับ!$D$47,[16]จังหวัด_ลำดับ!$I$47,[16]จังหวัด_ลำดับ!$I$68</definedName>
    <definedName name="province" localSheetId="2">[18]จังหวัด_ลำดับ!$D$23,[18]จังหวัด_ลำดับ!$I$23,[18]จังหวัด_ลำดับ!$D$36,[18]จังหวัด_ลำดับ!$I$36,[18]จังหวัด_ลำดับ!$D$47,[18]จังหวัด_ลำดับ!$I$47,[18]จังหวัด_ลำดับ!$I$68</definedName>
    <definedName name="province" localSheetId="13">[16]จังหวัด_ลำดับ!$D$23,[16]จังหวัด_ลำดับ!$I$23,[16]จังหวัด_ลำดับ!$D$36,[16]จังหวัด_ลำดับ!$I$36,[16]จังหวัด_ลำดับ!$D$47,[16]จังหวัด_ลำดับ!$I$47,[16]จังหวัด_ลำดับ!$I$68</definedName>
    <definedName name="province">[5]จังหวัด_ลำดับ!$D$23,[5]จังหวัด_ลำดับ!$I$23,[5]จังหวัด_ลำดับ!$D$36,[5]จังหวัด_ลำดับ!$I$36,[5]จังหวัด_ลำดับ!$D$47,[5]จังหวัด_ลำดับ!$I$47,[5]จังหวัด_ลำดับ!$I$68</definedName>
    <definedName name="s" localSheetId="3">#REF!,#REF!</definedName>
    <definedName name="s" localSheetId="5">#REF!,#REF!</definedName>
    <definedName name="s" localSheetId="14">#REF!,#REF!</definedName>
    <definedName name="s" localSheetId="0">#REF!,#REF!</definedName>
    <definedName name="s" localSheetId="1">#REF!,#REF!</definedName>
    <definedName name="s" localSheetId="15">#REF!,#REF!</definedName>
    <definedName name="s" localSheetId="11">#REF!,#REF!</definedName>
    <definedName name="s" localSheetId="4">#REF!,#REF!</definedName>
    <definedName name="s" localSheetId="9">#REF!,#REF!</definedName>
    <definedName name="s" localSheetId="8">#REF!,#REF!</definedName>
    <definedName name="s" localSheetId="10">#REF!,#REF!</definedName>
    <definedName name="s" localSheetId="7">#REF!,#REF!</definedName>
    <definedName name="s" localSheetId="16">#REF!,#REF!</definedName>
    <definedName name="s" localSheetId="2">#REF!,#REF!</definedName>
    <definedName name="s" localSheetId="13">#REF!,#REF!</definedName>
    <definedName name="s">#REF!,#REF!</definedName>
    <definedName name="SAPBEXdnldView" localSheetId="3" hidden="1">"4BMEWD3X8SETSZB9MI5KIS668"</definedName>
    <definedName name="SAPBEXdnldView" localSheetId="14" hidden="1">"48EMZ18USMEH20LY40U64UKOW"</definedName>
    <definedName name="SAPBEXdnldView" localSheetId="4" hidden="1">"4PDNQVCSNM87TR97IQ0Z09XZ4"</definedName>
    <definedName name="SAPBEXdnldView" localSheetId="9" hidden="1">"4PDNQVCSNM87TR97IQ0Z09XZ4"</definedName>
    <definedName name="SAPBEXdnldView" localSheetId="8" hidden="1">"4PDNQVCSNM87TR97IQ0Z09XZ4"</definedName>
    <definedName name="SAPBEXdnldView" localSheetId="10" hidden="1">"4PDNQVCSNM87TR97IQ0Z09XZ4"</definedName>
    <definedName name="SAPBEXdnldView" localSheetId="7" hidden="1">"4PDNQVCSNM87TR97IQ0Z09XZ4"</definedName>
    <definedName name="SAPBEXdnldView" hidden="1">"48EMZ18USMEH20LY40U64UKOW"</definedName>
    <definedName name="SAPBEXsysID" hidden="1">"BWP"</definedName>
    <definedName name="sum" localSheetId="3">#REF!</definedName>
    <definedName name="sum" localSheetId="5">#REF!</definedName>
    <definedName name="sum" localSheetId="14">#REF!</definedName>
    <definedName name="sum" localSheetId="0">#REF!</definedName>
    <definedName name="sum" localSheetId="1">#REF!</definedName>
    <definedName name="sum" localSheetId="15">#REF!</definedName>
    <definedName name="sum" localSheetId="11">#REF!</definedName>
    <definedName name="sum" localSheetId="4">#REF!</definedName>
    <definedName name="sum" localSheetId="9">#REF!</definedName>
    <definedName name="sum" localSheetId="8">#REF!</definedName>
    <definedName name="sum" localSheetId="10">#REF!</definedName>
    <definedName name="sum" localSheetId="7">#REF!</definedName>
    <definedName name="sum" localSheetId="16">#REF!</definedName>
    <definedName name="sum" localSheetId="2">#REF!</definedName>
    <definedName name="sum" localSheetId="13">#REF!</definedName>
    <definedName name="sum">#REF!</definedName>
    <definedName name="sum_1000up" localSheetId="3">#REF!,#REF!</definedName>
    <definedName name="sum_1000up" localSheetId="5">#REF!,#REF!</definedName>
    <definedName name="sum_1000up" localSheetId="14">#REF!,#REF!</definedName>
    <definedName name="sum_1000up" localSheetId="0">#REF!,#REF!</definedName>
    <definedName name="sum_1000up" localSheetId="1">#REF!,#REF!</definedName>
    <definedName name="sum_1000up" localSheetId="15">#REF!,#REF!</definedName>
    <definedName name="sum_1000up" localSheetId="11">#REF!,#REF!</definedName>
    <definedName name="sum_1000up" localSheetId="4">#REF!,#REF!</definedName>
    <definedName name="sum_1000up" localSheetId="9">#REF!,#REF!</definedName>
    <definedName name="sum_1000up" localSheetId="8">#REF!,#REF!</definedName>
    <definedName name="sum_1000up" localSheetId="10">#REF!,#REF!</definedName>
    <definedName name="sum_1000up" localSheetId="7">#REF!,#REF!</definedName>
    <definedName name="sum_1000up" localSheetId="16">#REF!,#REF!</definedName>
    <definedName name="sum_1000up" localSheetId="2">#REF!,#REF!</definedName>
    <definedName name="sum_1000up" localSheetId="13">#REF!,#REF!</definedName>
    <definedName name="sum_1000up">#REF!,#REF!</definedName>
    <definedName name="TEST2" localSheetId="3">'[2]รหัสงบประมาณ-ต้น'!#REF!</definedName>
    <definedName name="TEST2" localSheetId="5">'[2]รหัสงบประมาณ-ต้น'!#REF!</definedName>
    <definedName name="TEST2" localSheetId="14">'[2]รหัสงบประมาณ-ต้น'!#REF!</definedName>
    <definedName name="TEST2" localSheetId="0">'[2]รหัสงบประมาณ-ต้น'!#REF!</definedName>
    <definedName name="TEST2" localSheetId="1">'[2]รหัสงบประมาณ-ต้น'!#REF!</definedName>
    <definedName name="TEST2" localSheetId="15">'[2]รหัสงบประมาณ-ต้น'!#REF!</definedName>
    <definedName name="TEST2" localSheetId="9">'[2]รหัสงบประมาณ-ต้น'!#REF!</definedName>
    <definedName name="TEST2" localSheetId="7">'[2]รหัสงบประมาณ-ต้น'!#REF!</definedName>
    <definedName name="TEST2" localSheetId="2">'[2]รหัสงบประมาณ-ต้น'!#REF!</definedName>
    <definedName name="TEST2">'[2]รหัสงบประมาณ-ต้น'!#REF!</definedName>
    <definedName name="TEST3" localSheetId="3">'[2]รหัสงบประมาณ-ต้น'!#REF!</definedName>
    <definedName name="TEST3" localSheetId="5">'[2]รหัสงบประมาณ-ต้น'!#REF!</definedName>
    <definedName name="TEST3" localSheetId="14">'[2]รหัสงบประมาณ-ต้น'!#REF!</definedName>
    <definedName name="TEST3" localSheetId="0">'[2]รหัสงบประมาณ-ต้น'!#REF!</definedName>
    <definedName name="TEST3" localSheetId="1">'[2]รหัสงบประมาณ-ต้น'!#REF!</definedName>
    <definedName name="TEST3" localSheetId="15">'[2]รหัสงบประมาณ-ต้น'!#REF!</definedName>
    <definedName name="TEST3" localSheetId="9">'[2]รหัสงบประมาณ-ต้น'!#REF!</definedName>
    <definedName name="TEST3" localSheetId="7">'[2]รหัสงบประมาณ-ต้น'!#REF!</definedName>
    <definedName name="TEST3" localSheetId="2">'[2]รหัสงบประมาณ-ต้น'!#REF!</definedName>
    <definedName name="TEST3">'[2]รหัสงบประมาณ-ต้น'!#REF!</definedName>
    <definedName name="TESTHKEY" localSheetId="3">[1]Sheet1!#REF!</definedName>
    <definedName name="TESTHKEY" localSheetId="5">[1]Sheet1!#REF!</definedName>
    <definedName name="TESTHKEY" localSheetId="14">[1]Sheet1!#REF!</definedName>
    <definedName name="TESTHKEY" localSheetId="0">[1]Sheet1!#REF!</definedName>
    <definedName name="TESTHKEY" localSheetId="1">[1]Sheet1!#REF!</definedName>
    <definedName name="TESTHKEY" localSheetId="15">[1]Sheet1!#REF!</definedName>
    <definedName name="TESTHKEY" localSheetId="9">[1]Sheet1!#REF!</definedName>
    <definedName name="TESTHKEY" localSheetId="7">[1]Sheet1!#REF!</definedName>
    <definedName name="TESTHKEY" localSheetId="2">[1]Sheet1!#REF!</definedName>
    <definedName name="TESTHKEY">[1]Sheet1!#REF!</definedName>
    <definedName name="xx" localSheetId="3">#REF!</definedName>
    <definedName name="xx" localSheetId="5">#REF!</definedName>
    <definedName name="xx" localSheetId="14">#REF!</definedName>
    <definedName name="xx" localSheetId="0">#REF!</definedName>
    <definedName name="xx" localSheetId="1">#REF!</definedName>
    <definedName name="xx" localSheetId="15">#REF!</definedName>
    <definedName name="xx" localSheetId="9">#REF!</definedName>
    <definedName name="xx" localSheetId="7">#REF!</definedName>
    <definedName name="xx" localSheetId="2">#REF!</definedName>
    <definedName name="xx">#REF!</definedName>
    <definedName name="Z_54201F66_0E24_43F0_AEF5_39C4975EFFCB_.wvu.PrintTitles" localSheetId="16" hidden="1">'ลำดับ-เงินกู้วางระบบ'!$6:$9</definedName>
    <definedName name="Z_54201F66_0E24_43F0_AEF5_39C4975EFFCB_.wvu.PrintTitles" localSheetId="2" hidden="1">ลำดับเบิกจ่าย19.08.56!$6:$9</definedName>
    <definedName name="Z_54201F66_0E24_43F0_AEF5_39C4975EFFCB_.wvu.PrintTitles" localSheetId="13" hidden="1">'ลำดับ-ไทยเข้มแข็ง'!$6:$9</definedName>
    <definedName name="Z_552419CF_ADB0_4319_BB77_3C1731CAD172_.wvu.PrintTitles" localSheetId="16" hidden="1">'ลำดับ-เงินกู้วางระบบ'!$6:$9</definedName>
    <definedName name="Z_552419CF_ADB0_4319_BB77_3C1731CAD172_.wvu.PrintTitles" localSheetId="2" hidden="1">ลำดับเบิกจ่าย19.08.56!$6:$9</definedName>
    <definedName name="Z_552419CF_ADB0_4319_BB77_3C1731CAD172_.wvu.PrintTitles" localSheetId="13" hidden="1">'ลำดับ-ไทยเข้มแข็ง'!$6:$9</definedName>
    <definedName name="Z_CA130EAF_FDA4_4071_A0CB_8C2D5DF2D753_.wvu.PrintTitles" localSheetId="16" hidden="1">'ลำดับ-เงินกู้วางระบบ'!$6:$9</definedName>
    <definedName name="Z_CA130EAF_FDA4_4071_A0CB_8C2D5DF2D753_.wvu.PrintTitles" localSheetId="2" hidden="1">ลำดับเบิกจ่าย19.08.56!$6:$9</definedName>
    <definedName name="Z_CA130EAF_FDA4_4071_A0CB_8C2D5DF2D753_.wvu.PrintTitles" localSheetId="13" hidden="1">'ลำดับ-ไทยเข้มแข็ง'!$6:$9</definedName>
    <definedName name="กราฟแท่ง" localSheetId="5">'[2]รหัสงบประมาณ-ต้น'!#REF!</definedName>
    <definedName name="กราฟแท่ง" localSheetId="14">'[2]รหัสงบประมาณ-ต้น'!#REF!</definedName>
    <definedName name="กราฟแท่ง" localSheetId="0">'[2]รหัสงบประมาณ-ต้น'!#REF!</definedName>
    <definedName name="กราฟแท่ง" localSheetId="1">'[2]รหัสงบประมาณ-ต้น'!#REF!</definedName>
    <definedName name="กราฟแท่ง" localSheetId="15">'[2]รหัสงบประมาณ-ต้น'!#REF!</definedName>
    <definedName name="กราฟแท่ง" localSheetId="7">'[2]รหัสงบประมาณ-ต้น'!#REF!</definedName>
    <definedName name="กราฟแท่ง">'[2]รหัสงบประมาณ-ต้น'!#REF!</definedName>
  </definedNames>
  <calcPr calcId="125725" fullCalcOnLoad="1"/>
</workbook>
</file>

<file path=xl/calcChain.xml><?xml version="1.0" encoding="utf-8"?>
<calcChain xmlns="http://schemas.openxmlformats.org/spreadsheetml/2006/main">
  <c r="R113" i="368"/>
  <c r="S113" s="1"/>
  <c r="Q113"/>
  <c r="N113"/>
  <c r="M113"/>
  <c r="L113"/>
  <c r="T113"/>
  <c r="I113"/>
  <c r="AB113"/>
  <c r="H113"/>
  <c r="AA113"/>
  <c r="F113"/>
  <c r="X113"/>
  <c r="E113"/>
  <c r="W113" s="1"/>
  <c r="D113"/>
  <c r="V113" s="1"/>
  <c r="AC113" s="1"/>
  <c r="R112"/>
  <c r="S112"/>
  <c r="Q112"/>
  <c r="N112"/>
  <c r="O112" s="1"/>
  <c r="M112"/>
  <c r="L112"/>
  <c r="T112"/>
  <c r="I112"/>
  <c r="AB112"/>
  <c r="AC112" s="1"/>
  <c r="H112"/>
  <c r="AA112" s="1"/>
  <c r="F112"/>
  <c r="X112" s="1"/>
  <c r="Y112" s="1"/>
  <c r="E112"/>
  <c r="W112"/>
  <c r="D112"/>
  <c r="V112"/>
  <c r="R111"/>
  <c r="S111"/>
  <c r="Q111"/>
  <c r="N111"/>
  <c r="O111" s="1"/>
  <c r="M111"/>
  <c r="L111"/>
  <c r="T111"/>
  <c r="U111" s="1"/>
  <c r="I111"/>
  <c r="AB111" s="1"/>
  <c r="AC111" s="1"/>
  <c r="H111"/>
  <c r="AA111"/>
  <c r="F111"/>
  <c r="X111"/>
  <c r="Y111" s="1"/>
  <c r="E111"/>
  <c r="W111" s="1"/>
  <c r="D111"/>
  <c r="V111" s="1"/>
  <c r="R110"/>
  <c r="S110" s="1"/>
  <c r="Q110"/>
  <c r="N110"/>
  <c r="O110"/>
  <c r="M110"/>
  <c r="L110"/>
  <c r="T110" s="1"/>
  <c r="U110" s="1"/>
  <c r="I110"/>
  <c r="AB110"/>
  <c r="AC110" s="1"/>
  <c r="H110"/>
  <c r="AA110" s="1"/>
  <c r="F110"/>
  <c r="X110" s="1"/>
  <c r="E110"/>
  <c r="W110" s="1"/>
  <c r="D110"/>
  <c r="V110" s="1"/>
  <c r="R109"/>
  <c r="S109" s="1"/>
  <c r="Q109"/>
  <c r="N109"/>
  <c r="O109"/>
  <c r="M109"/>
  <c r="L109"/>
  <c r="T109" s="1"/>
  <c r="U109" s="1"/>
  <c r="I109"/>
  <c r="AB109"/>
  <c r="H109"/>
  <c r="AA109"/>
  <c r="F109"/>
  <c r="X109"/>
  <c r="Y109" s="1"/>
  <c r="E109"/>
  <c r="W109" s="1"/>
  <c r="D109"/>
  <c r="V109" s="1"/>
  <c r="R101"/>
  <c r="S101" s="1"/>
  <c r="Q101"/>
  <c r="N101"/>
  <c r="O101"/>
  <c r="M101"/>
  <c r="L101"/>
  <c r="T101" s="1"/>
  <c r="U101" s="1"/>
  <c r="I101"/>
  <c r="AB101"/>
  <c r="H101"/>
  <c r="AA101"/>
  <c r="F101"/>
  <c r="X101"/>
  <c r="Y101" s="1"/>
  <c r="E101"/>
  <c r="W101" s="1"/>
  <c r="D101"/>
  <c r="V101" s="1"/>
  <c r="AC101" s="1"/>
  <c r="R98"/>
  <c r="S98"/>
  <c r="Q98"/>
  <c r="N98"/>
  <c r="O98" s="1"/>
  <c r="M98"/>
  <c r="L98"/>
  <c r="T98"/>
  <c r="U98" s="1"/>
  <c r="I98"/>
  <c r="AB98" s="1"/>
  <c r="AC98" s="1"/>
  <c r="H98"/>
  <c r="AA98" s="1"/>
  <c r="F98"/>
  <c r="X98" s="1"/>
  <c r="Y98" s="1"/>
  <c r="E98"/>
  <c r="W98"/>
  <c r="D98"/>
  <c r="V98"/>
  <c r="R97"/>
  <c r="S97" s="1"/>
  <c r="Q97"/>
  <c r="N97"/>
  <c r="O97"/>
  <c r="M97"/>
  <c r="L97"/>
  <c r="T97" s="1"/>
  <c r="U97" s="1"/>
  <c r="I97"/>
  <c r="AB97"/>
  <c r="H97"/>
  <c r="AA97"/>
  <c r="F97"/>
  <c r="X97"/>
  <c r="Y97" s="1"/>
  <c r="E97"/>
  <c r="W97" s="1"/>
  <c r="D97"/>
  <c r="V97" s="1"/>
  <c r="AC97" s="1"/>
  <c r="R90"/>
  <c r="S90"/>
  <c r="Q90"/>
  <c r="N90"/>
  <c r="O90" s="1"/>
  <c r="M90"/>
  <c r="L90"/>
  <c r="T90"/>
  <c r="U90" s="1"/>
  <c r="I90"/>
  <c r="AB90" s="1"/>
  <c r="AC90" s="1"/>
  <c r="H90"/>
  <c r="F90"/>
  <c r="X90" s="1"/>
  <c r="E90"/>
  <c r="W90" s="1"/>
  <c r="D90"/>
  <c r="V90" s="1"/>
  <c r="R91"/>
  <c r="S91" s="1"/>
  <c r="Q91"/>
  <c r="N91"/>
  <c r="O91"/>
  <c r="M91"/>
  <c r="L91"/>
  <c r="T91" s="1"/>
  <c r="U91" s="1"/>
  <c r="I91"/>
  <c r="AB91"/>
  <c r="H91"/>
  <c r="AA91"/>
  <c r="F91"/>
  <c r="X91"/>
  <c r="Y91" s="1"/>
  <c r="E91"/>
  <c r="W91" s="1"/>
  <c r="D91"/>
  <c r="V91" s="1"/>
  <c r="R102"/>
  <c r="S102" s="1"/>
  <c r="Q102"/>
  <c r="N102"/>
  <c r="O102"/>
  <c r="M102"/>
  <c r="L102"/>
  <c r="T102" s="1"/>
  <c r="U102" s="1"/>
  <c r="I102"/>
  <c r="AB102"/>
  <c r="H102"/>
  <c r="AA102"/>
  <c r="F102"/>
  <c r="X102"/>
  <c r="Y102" s="1"/>
  <c r="E102"/>
  <c r="W102" s="1"/>
  <c r="D102"/>
  <c r="V102" s="1"/>
  <c r="AC102" s="1"/>
  <c r="R92"/>
  <c r="S92"/>
  <c r="Q92"/>
  <c r="N92"/>
  <c r="O92" s="1"/>
  <c r="M92"/>
  <c r="L92"/>
  <c r="T92"/>
  <c r="U92" s="1"/>
  <c r="I92"/>
  <c r="AB92" s="1"/>
  <c r="AC92" s="1"/>
  <c r="H92"/>
  <c r="F92"/>
  <c r="X92" s="1"/>
  <c r="E92"/>
  <c r="W92" s="1"/>
  <c r="D92"/>
  <c r="V92" s="1"/>
  <c r="R103"/>
  <c r="Q103"/>
  <c r="N103"/>
  <c r="M103"/>
  <c r="L103"/>
  <c r="T103" s="1"/>
  <c r="U103" s="1"/>
  <c r="I103"/>
  <c r="AB103"/>
  <c r="H103"/>
  <c r="AA103"/>
  <c r="F103"/>
  <c r="X103"/>
  <c r="E103"/>
  <c r="W103" s="1"/>
  <c r="D103"/>
  <c r="V103" s="1"/>
  <c r="R93"/>
  <c r="Q93"/>
  <c r="N93"/>
  <c r="O93" s="1"/>
  <c r="M93"/>
  <c r="L93"/>
  <c r="I93"/>
  <c r="AB93" s="1"/>
  <c r="H93"/>
  <c r="AA93" s="1"/>
  <c r="F93"/>
  <c r="X93" s="1"/>
  <c r="E93"/>
  <c r="W93" s="1"/>
  <c r="D93"/>
  <c r="V93" s="1"/>
  <c r="R108"/>
  <c r="S108" s="1"/>
  <c r="Q108"/>
  <c r="N108"/>
  <c r="M108"/>
  <c r="L108"/>
  <c r="T108"/>
  <c r="U108" s="1"/>
  <c r="I108"/>
  <c r="H108"/>
  <c r="AA108"/>
  <c r="F108"/>
  <c r="X108"/>
  <c r="E108"/>
  <c r="W108"/>
  <c r="D108"/>
  <c r="V108"/>
  <c r="R105"/>
  <c r="Q105"/>
  <c r="N105"/>
  <c r="M105"/>
  <c r="L105"/>
  <c r="O105"/>
  <c r="I105"/>
  <c r="AB105"/>
  <c r="H105"/>
  <c r="AA105"/>
  <c r="F105"/>
  <c r="X105"/>
  <c r="E105"/>
  <c r="W105"/>
  <c r="D105"/>
  <c r="V105"/>
  <c r="R106"/>
  <c r="Q106"/>
  <c r="N106"/>
  <c r="M106"/>
  <c r="L106"/>
  <c r="T106"/>
  <c r="U106" s="1"/>
  <c r="I106"/>
  <c r="AB106" s="1"/>
  <c r="H106"/>
  <c r="AA106" s="1"/>
  <c r="F106"/>
  <c r="X106" s="1"/>
  <c r="Y106" s="1"/>
  <c r="E106"/>
  <c r="W106"/>
  <c r="D106"/>
  <c r="V106"/>
  <c r="R107"/>
  <c r="Q107"/>
  <c r="N107"/>
  <c r="M107"/>
  <c r="L107"/>
  <c r="O107"/>
  <c r="I107"/>
  <c r="AB107"/>
  <c r="H107"/>
  <c r="AA107"/>
  <c r="F107"/>
  <c r="X107"/>
  <c r="E107"/>
  <c r="W107"/>
  <c r="D107"/>
  <c r="V107"/>
  <c r="R99"/>
  <c r="Q99"/>
  <c r="N99"/>
  <c r="M99"/>
  <c r="L99"/>
  <c r="T99" s="1"/>
  <c r="U99" s="1"/>
  <c r="I99"/>
  <c r="H99"/>
  <c r="AA99" s="1"/>
  <c r="F99"/>
  <c r="X99" s="1"/>
  <c r="E99"/>
  <c r="W99" s="1"/>
  <c r="D99"/>
  <c r="V99" s="1"/>
  <c r="R95"/>
  <c r="S95" s="1"/>
  <c r="Q95"/>
  <c r="N95"/>
  <c r="M95"/>
  <c r="L95"/>
  <c r="O95"/>
  <c r="I95"/>
  <c r="AB95"/>
  <c r="H95"/>
  <c r="AA95"/>
  <c r="F95"/>
  <c r="X95"/>
  <c r="E95"/>
  <c r="W95"/>
  <c r="D95"/>
  <c r="V95"/>
  <c r="R94"/>
  <c r="Q94"/>
  <c r="N94"/>
  <c r="M94"/>
  <c r="L94"/>
  <c r="T94"/>
  <c r="U94" s="1"/>
  <c r="I94"/>
  <c r="AB94" s="1"/>
  <c r="H94"/>
  <c r="AA94" s="1"/>
  <c r="F94"/>
  <c r="X94" s="1"/>
  <c r="Y94" s="1"/>
  <c r="E94"/>
  <c r="W94"/>
  <c r="D94"/>
  <c r="V94"/>
  <c r="R96"/>
  <c r="S96"/>
  <c r="Q96"/>
  <c r="N96"/>
  <c r="O96" s="1"/>
  <c r="M96"/>
  <c r="L96"/>
  <c r="I96"/>
  <c r="AB96" s="1"/>
  <c r="H96"/>
  <c r="AA96" s="1"/>
  <c r="F96"/>
  <c r="X96" s="1"/>
  <c r="E96"/>
  <c r="W96" s="1"/>
  <c r="D96"/>
  <c r="V96" s="1"/>
  <c r="R100"/>
  <c r="Q100"/>
  <c r="N100"/>
  <c r="O100" s="1"/>
  <c r="M100"/>
  <c r="L100"/>
  <c r="I100"/>
  <c r="AB100" s="1"/>
  <c r="H100"/>
  <c r="AA100" s="1"/>
  <c r="F100"/>
  <c r="X100" s="1"/>
  <c r="E100"/>
  <c r="W100" s="1"/>
  <c r="D100"/>
  <c r="V100" s="1"/>
  <c r="R104"/>
  <c r="S104" s="1"/>
  <c r="Q104"/>
  <c r="N104"/>
  <c r="M104"/>
  <c r="L104"/>
  <c r="T104"/>
  <c r="U104" s="1"/>
  <c r="I104"/>
  <c r="AB104" s="1"/>
  <c r="H104"/>
  <c r="AA104" s="1"/>
  <c r="F104"/>
  <c r="X104" s="1"/>
  <c r="E104"/>
  <c r="W104" s="1"/>
  <c r="D104"/>
  <c r="V104" s="1"/>
  <c r="M89"/>
  <c r="R69"/>
  <c r="Q69"/>
  <c r="N69"/>
  <c r="O69" s="1"/>
  <c r="M69"/>
  <c r="L69"/>
  <c r="I69"/>
  <c r="AB69" s="1"/>
  <c r="H69"/>
  <c r="AA69" s="1"/>
  <c r="F69"/>
  <c r="X69" s="1"/>
  <c r="E69"/>
  <c r="W69" s="1"/>
  <c r="D69"/>
  <c r="V69" s="1"/>
  <c r="R71"/>
  <c r="Q71"/>
  <c r="N71"/>
  <c r="M71"/>
  <c r="L71"/>
  <c r="T71" s="1"/>
  <c r="U71" s="1"/>
  <c r="I71"/>
  <c r="AB71"/>
  <c r="H71"/>
  <c r="AA71"/>
  <c r="F71"/>
  <c r="G71" s="1"/>
  <c r="E71"/>
  <c r="W71" s="1"/>
  <c r="D71"/>
  <c r="V71" s="1"/>
  <c r="R70"/>
  <c r="Q70"/>
  <c r="N70"/>
  <c r="M70"/>
  <c r="L70"/>
  <c r="T70" s="1"/>
  <c r="I70"/>
  <c r="AB70" s="1"/>
  <c r="H70"/>
  <c r="AA70" s="1"/>
  <c r="F70"/>
  <c r="X70" s="1"/>
  <c r="E70"/>
  <c r="W70" s="1"/>
  <c r="D70"/>
  <c r="V70" s="1"/>
  <c r="R73"/>
  <c r="Q73"/>
  <c r="N73"/>
  <c r="M73"/>
  <c r="L73"/>
  <c r="T73" s="1"/>
  <c r="U73" s="1"/>
  <c r="I73"/>
  <c r="J73"/>
  <c r="H73"/>
  <c r="AA73"/>
  <c r="F73"/>
  <c r="X73"/>
  <c r="E73"/>
  <c r="W73"/>
  <c r="D73"/>
  <c r="V73"/>
  <c r="R67"/>
  <c r="Q67"/>
  <c r="N67"/>
  <c r="M67"/>
  <c r="L67"/>
  <c r="T67" s="1"/>
  <c r="U67" s="1"/>
  <c r="I67"/>
  <c r="H67"/>
  <c r="AA67" s="1"/>
  <c r="F67"/>
  <c r="X67" s="1"/>
  <c r="E67"/>
  <c r="W67" s="1"/>
  <c r="D67"/>
  <c r="V67" s="1"/>
  <c r="R75"/>
  <c r="Q75"/>
  <c r="N75"/>
  <c r="O75" s="1"/>
  <c r="M75"/>
  <c r="L75"/>
  <c r="I75"/>
  <c r="AB75" s="1"/>
  <c r="H75"/>
  <c r="AA75" s="1"/>
  <c r="F75"/>
  <c r="X75" s="1"/>
  <c r="E75"/>
  <c r="W75" s="1"/>
  <c r="D75"/>
  <c r="V75" s="1"/>
  <c r="R80"/>
  <c r="Q80"/>
  <c r="N80"/>
  <c r="M80"/>
  <c r="L80"/>
  <c r="T80" s="1"/>
  <c r="U80" s="1"/>
  <c r="I80"/>
  <c r="AB80"/>
  <c r="H80"/>
  <c r="AA80"/>
  <c r="F80"/>
  <c r="X80"/>
  <c r="E80"/>
  <c r="W80"/>
  <c r="D80"/>
  <c r="V80"/>
  <c r="R79"/>
  <c r="Q79"/>
  <c r="N79"/>
  <c r="M79"/>
  <c r="L79"/>
  <c r="O79"/>
  <c r="I79"/>
  <c r="AB79"/>
  <c r="H79"/>
  <c r="AA79"/>
  <c r="F79"/>
  <c r="X79"/>
  <c r="E79"/>
  <c r="W79"/>
  <c r="D79"/>
  <c r="V79"/>
  <c r="R81"/>
  <c r="Q81"/>
  <c r="N81"/>
  <c r="M81"/>
  <c r="L81"/>
  <c r="T81" s="1"/>
  <c r="U81" s="1"/>
  <c r="I81"/>
  <c r="H81"/>
  <c r="AA81" s="1"/>
  <c r="F81"/>
  <c r="X81" s="1"/>
  <c r="E81"/>
  <c r="W81" s="1"/>
  <c r="D81"/>
  <c r="V81" s="1"/>
  <c r="R77"/>
  <c r="Q77"/>
  <c r="N77"/>
  <c r="O77" s="1"/>
  <c r="M77"/>
  <c r="L77"/>
  <c r="I77"/>
  <c r="AB77" s="1"/>
  <c r="H77"/>
  <c r="AA77" s="1"/>
  <c r="F77"/>
  <c r="X77" s="1"/>
  <c r="E77"/>
  <c r="W77" s="1"/>
  <c r="D77"/>
  <c r="V77" s="1"/>
  <c r="R82"/>
  <c r="Q82"/>
  <c r="N82"/>
  <c r="M82"/>
  <c r="L82"/>
  <c r="T82" s="1"/>
  <c r="U82" s="1"/>
  <c r="I82"/>
  <c r="AB82"/>
  <c r="H82"/>
  <c r="AA82"/>
  <c r="F82"/>
  <c r="X82"/>
  <c r="E82"/>
  <c r="W82"/>
  <c r="D82"/>
  <c r="V82"/>
  <c r="R78"/>
  <c r="Q78"/>
  <c r="N78"/>
  <c r="M78"/>
  <c r="L78"/>
  <c r="O78"/>
  <c r="I78"/>
  <c r="AB78"/>
  <c r="H78"/>
  <c r="AA78"/>
  <c r="F78"/>
  <c r="X78"/>
  <c r="E78"/>
  <c r="W78"/>
  <c r="D78"/>
  <c r="V78"/>
  <c r="R72"/>
  <c r="Q72"/>
  <c r="N72"/>
  <c r="M72"/>
  <c r="L72"/>
  <c r="T72" s="1"/>
  <c r="U72" s="1"/>
  <c r="I72"/>
  <c r="H72"/>
  <c r="AA72" s="1"/>
  <c r="F72"/>
  <c r="X72" s="1"/>
  <c r="E72"/>
  <c r="W72" s="1"/>
  <c r="D72"/>
  <c r="V72" s="1"/>
  <c r="R76"/>
  <c r="Q76"/>
  <c r="N76"/>
  <c r="O76" s="1"/>
  <c r="M76"/>
  <c r="L76"/>
  <c r="I76"/>
  <c r="AB76" s="1"/>
  <c r="H76"/>
  <c r="AA76" s="1"/>
  <c r="F76"/>
  <c r="X76" s="1"/>
  <c r="E76"/>
  <c r="W76" s="1"/>
  <c r="D76"/>
  <c r="V76" s="1"/>
  <c r="R68"/>
  <c r="S68" s="1"/>
  <c r="Q68"/>
  <c r="N68"/>
  <c r="M68"/>
  <c r="L68"/>
  <c r="T68"/>
  <c r="U68" s="1"/>
  <c r="I68"/>
  <c r="AB68" s="1"/>
  <c r="AC68" s="1"/>
  <c r="H68"/>
  <c r="AA68"/>
  <c r="F68"/>
  <c r="X68"/>
  <c r="E68"/>
  <c r="W68"/>
  <c r="D68"/>
  <c r="V68"/>
  <c r="R74"/>
  <c r="Q74"/>
  <c r="Q66" s="1"/>
  <c r="N74"/>
  <c r="M74"/>
  <c r="M66" s="1"/>
  <c r="L74"/>
  <c r="T74"/>
  <c r="U74" s="1"/>
  <c r="I74"/>
  <c r="AB74" s="1"/>
  <c r="H74"/>
  <c r="AA74" s="1"/>
  <c r="F74"/>
  <c r="X74" s="1"/>
  <c r="E74"/>
  <c r="W74" s="1"/>
  <c r="D74"/>
  <c r="V74" s="1"/>
  <c r="R66"/>
  <c r="N66"/>
  <c r="O66" s="1"/>
  <c r="L66"/>
  <c r="I66"/>
  <c r="J66" s="1"/>
  <c r="F66"/>
  <c r="D66"/>
  <c r="R54"/>
  <c r="S54" s="1"/>
  <c r="Q54"/>
  <c r="N54"/>
  <c r="O54"/>
  <c r="M54"/>
  <c r="T54"/>
  <c r="L54"/>
  <c r="K54"/>
  <c r="I54"/>
  <c r="J54"/>
  <c r="H54"/>
  <c r="F54"/>
  <c r="X54" s="1"/>
  <c r="Y54" s="1"/>
  <c r="E54"/>
  <c r="W54"/>
  <c r="D54"/>
  <c r="V54"/>
  <c r="R53"/>
  <c r="S53"/>
  <c r="Q53"/>
  <c r="N53"/>
  <c r="O53" s="1"/>
  <c r="M53"/>
  <c r="T53" s="1"/>
  <c r="U53" s="1"/>
  <c r="L53"/>
  <c r="I53"/>
  <c r="AB53" s="1"/>
  <c r="AC53" s="1"/>
  <c r="H53"/>
  <c r="AA53"/>
  <c r="F53"/>
  <c r="X53"/>
  <c r="Y53" s="1"/>
  <c r="E53"/>
  <c r="W53" s="1"/>
  <c r="D53"/>
  <c r="V53" s="1"/>
  <c r="R51"/>
  <c r="S51" s="1"/>
  <c r="Q51"/>
  <c r="N51"/>
  <c r="M51"/>
  <c r="T51" s="1"/>
  <c r="U51" s="1"/>
  <c r="L51"/>
  <c r="I51"/>
  <c r="AB51" s="1"/>
  <c r="H51"/>
  <c r="AA51" s="1"/>
  <c r="F51"/>
  <c r="X51" s="1"/>
  <c r="E51"/>
  <c r="W51" s="1"/>
  <c r="D51"/>
  <c r="V51" s="1"/>
  <c r="R46"/>
  <c r="Q46"/>
  <c r="N46"/>
  <c r="O46" s="1"/>
  <c r="M46"/>
  <c r="T46" s="1"/>
  <c r="U46" s="1"/>
  <c r="L46"/>
  <c r="I46"/>
  <c r="AB46" s="1"/>
  <c r="H46"/>
  <c r="AA46" s="1"/>
  <c r="G46"/>
  <c r="F46"/>
  <c r="X46"/>
  <c r="E46"/>
  <c r="W46"/>
  <c r="D46"/>
  <c r="V46"/>
  <c r="R42"/>
  <c r="Q42"/>
  <c r="N42"/>
  <c r="M42"/>
  <c r="L42"/>
  <c r="S42"/>
  <c r="I42"/>
  <c r="AB42"/>
  <c r="H42"/>
  <c r="AA42"/>
  <c r="F42"/>
  <c r="E42"/>
  <c r="W42" s="1"/>
  <c r="D42"/>
  <c r="R45"/>
  <c r="Q45"/>
  <c r="N45"/>
  <c r="M45"/>
  <c r="T45"/>
  <c r="U45" s="1"/>
  <c r="L45"/>
  <c r="S45" s="1"/>
  <c r="I45"/>
  <c r="AB45"/>
  <c r="H45"/>
  <c r="AA45"/>
  <c r="F45"/>
  <c r="X45"/>
  <c r="E45"/>
  <c r="W45"/>
  <c r="D45"/>
  <c r="V45"/>
  <c r="R50"/>
  <c r="S50"/>
  <c r="Q50"/>
  <c r="N50"/>
  <c r="M50"/>
  <c r="T50"/>
  <c r="L50"/>
  <c r="J50"/>
  <c r="I50"/>
  <c r="AB50"/>
  <c r="H50"/>
  <c r="AA50"/>
  <c r="F50"/>
  <c r="X50"/>
  <c r="E50"/>
  <c r="W50"/>
  <c r="D50"/>
  <c r="V50"/>
  <c r="R41"/>
  <c r="Q41"/>
  <c r="N41"/>
  <c r="M41"/>
  <c r="L41"/>
  <c r="S41" s="1"/>
  <c r="I41"/>
  <c r="J41"/>
  <c r="H41"/>
  <c r="AA41"/>
  <c r="F41"/>
  <c r="X41"/>
  <c r="Y41" s="1"/>
  <c r="E41"/>
  <c r="W41"/>
  <c r="D41"/>
  <c r="V41"/>
  <c r="R48"/>
  <c r="Q48"/>
  <c r="N48"/>
  <c r="M48"/>
  <c r="T48"/>
  <c r="U48" s="1"/>
  <c r="L48"/>
  <c r="S48"/>
  <c r="I48"/>
  <c r="AB48"/>
  <c r="H48"/>
  <c r="AA48"/>
  <c r="F48"/>
  <c r="X48"/>
  <c r="E48"/>
  <c r="W48"/>
  <c r="D48"/>
  <c r="J48"/>
  <c r="R49"/>
  <c r="Q49"/>
  <c r="N49"/>
  <c r="M49"/>
  <c r="T49" s="1"/>
  <c r="U49" s="1"/>
  <c r="L49"/>
  <c r="S49"/>
  <c r="I49"/>
  <c r="AB49"/>
  <c r="H49"/>
  <c r="AA49"/>
  <c r="F49"/>
  <c r="X49"/>
  <c r="E49"/>
  <c r="W49" s="1"/>
  <c r="D49"/>
  <c r="J49" s="1"/>
  <c r="R52"/>
  <c r="S52" s="1"/>
  <c r="Q52"/>
  <c r="N52"/>
  <c r="M52"/>
  <c r="L52"/>
  <c r="I52"/>
  <c r="J52" s="1"/>
  <c r="H52"/>
  <c r="AA52" s="1"/>
  <c r="F52"/>
  <c r="X52" s="1"/>
  <c r="E52"/>
  <c r="W52" s="1"/>
  <c r="D52"/>
  <c r="V52" s="1"/>
  <c r="R39"/>
  <c r="Q39"/>
  <c r="N39"/>
  <c r="M39"/>
  <c r="T39" s="1"/>
  <c r="L39"/>
  <c r="S39"/>
  <c r="I39"/>
  <c r="J39"/>
  <c r="H39"/>
  <c r="AA39" s="1"/>
  <c r="F39"/>
  <c r="X39" s="1"/>
  <c r="E39"/>
  <c r="W39" s="1"/>
  <c r="D39"/>
  <c r="V39" s="1"/>
  <c r="R44"/>
  <c r="Q44"/>
  <c r="N44"/>
  <c r="M44"/>
  <c r="T44"/>
  <c r="L44"/>
  <c r="S44"/>
  <c r="I44"/>
  <c r="AB44"/>
  <c r="H44"/>
  <c r="AA44"/>
  <c r="F44"/>
  <c r="X44"/>
  <c r="E44"/>
  <c r="W44"/>
  <c r="D44"/>
  <c r="J44"/>
  <c r="R47"/>
  <c r="Q47"/>
  <c r="N47"/>
  <c r="M47"/>
  <c r="T47" s="1"/>
  <c r="U47" s="1"/>
  <c r="L47"/>
  <c r="S47"/>
  <c r="I47"/>
  <c r="AB47"/>
  <c r="H47"/>
  <c r="AA47"/>
  <c r="F47"/>
  <c r="X47"/>
  <c r="E47"/>
  <c r="W47"/>
  <c r="D47"/>
  <c r="V47"/>
  <c r="R40"/>
  <c r="Q40"/>
  <c r="N40"/>
  <c r="M40"/>
  <c r="T40" s="1"/>
  <c r="L40"/>
  <c r="S40" s="1"/>
  <c r="I40"/>
  <c r="AB40" s="1"/>
  <c r="H40"/>
  <c r="AA40" s="1"/>
  <c r="F40"/>
  <c r="X40" s="1"/>
  <c r="E40"/>
  <c r="W40" s="1"/>
  <c r="D40"/>
  <c r="J40" s="1"/>
  <c r="R43"/>
  <c r="S43" s="1"/>
  <c r="Q43"/>
  <c r="N43"/>
  <c r="M43"/>
  <c r="L43"/>
  <c r="I43"/>
  <c r="AB43" s="1"/>
  <c r="H43"/>
  <c r="AA43" s="1"/>
  <c r="F43"/>
  <c r="X43" s="1"/>
  <c r="E43"/>
  <c r="W43" s="1"/>
  <c r="D43"/>
  <c r="R38"/>
  <c r="Q38"/>
  <c r="N38"/>
  <c r="O38" s="1"/>
  <c r="M38"/>
  <c r="L38"/>
  <c r="I38"/>
  <c r="J38" s="1"/>
  <c r="H38"/>
  <c r="F38"/>
  <c r="E38"/>
  <c r="D38"/>
  <c r="R19"/>
  <c r="Q19"/>
  <c r="N19"/>
  <c r="O19" s="1"/>
  <c r="M19"/>
  <c r="L19"/>
  <c r="I19"/>
  <c r="AB19" s="1"/>
  <c r="H19"/>
  <c r="AA19" s="1"/>
  <c r="F19"/>
  <c r="X19" s="1"/>
  <c r="E19"/>
  <c r="W19"/>
  <c r="D19"/>
  <c r="R20"/>
  <c r="Q20"/>
  <c r="N20"/>
  <c r="M20"/>
  <c r="L20"/>
  <c r="T20" s="1"/>
  <c r="U20" s="1"/>
  <c r="I20"/>
  <c r="H20"/>
  <c r="AA20" s="1"/>
  <c r="F20"/>
  <c r="E20"/>
  <c r="W20"/>
  <c r="D20"/>
  <c r="J20"/>
  <c r="R27"/>
  <c r="Q27"/>
  <c r="N27"/>
  <c r="M27"/>
  <c r="L27"/>
  <c r="S27" s="1"/>
  <c r="I27"/>
  <c r="AB27"/>
  <c r="H27"/>
  <c r="AA27" s="1"/>
  <c r="F27"/>
  <c r="E27"/>
  <c r="W27"/>
  <c r="D27"/>
  <c r="J27"/>
  <c r="R32"/>
  <c r="Q32"/>
  <c r="N32"/>
  <c r="M32"/>
  <c r="L32"/>
  <c r="T32"/>
  <c r="U32" s="1"/>
  <c r="I32"/>
  <c r="AB32" s="1"/>
  <c r="H32"/>
  <c r="AA32" s="1"/>
  <c r="F32"/>
  <c r="E32"/>
  <c r="W32"/>
  <c r="D32"/>
  <c r="J32"/>
  <c r="R28"/>
  <c r="Q28"/>
  <c r="N28"/>
  <c r="M28"/>
  <c r="L28"/>
  <c r="I28"/>
  <c r="AB28" s="1"/>
  <c r="H28"/>
  <c r="AA28" s="1"/>
  <c r="F28"/>
  <c r="E28"/>
  <c r="W28"/>
  <c r="D28"/>
  <c r="R18"/>
  <c r="Q18"/>
  <c r="N18"/>
  <c r="M18"/>
  <c r="L18"/>
  <c r="T18"/>
  <c r="U18" s="1"/>
  <c r="I18"/>
  <c r="AB18" s="1"/>
  <c r="H18"/>
  <c r="AA18"/>
  <c r="F18"/>
  <c r="E18"/>
  <c r="W18" s="1"/>
  <c r="D18"/>
  <c r="J18" s="1"/>
  <c r="R29"/>
  <c r="Q29"/>
  <c r="N29"/>
  <c r="M29"/>
  <c r="L29"/>
  <c r="I29"/>
  <c r="AB29" s="1"/>
  <c r="H29"/>
  <c r="AA29" s="1"/>
  <c r="F29"/>
  <c r="E29"/>
  <c r="W29"/>
  <c r="D29"/>
  <c r="J29"/>
  <c r="R24"/>
  <c r="Q24"/>
  <c r="N24"/>
  <c r="M24"/>
  <c r="L24"/>
  <c r="T24"/>
  <c r="U24" s="1"/>
  <c r="I24"/>
  <c r="AB24" s="1"/>
  <c r="H24"/>
  <c r="AA24" s="1"/>
  <c r="F24"/>
  <c r="E24"/>
  <c r="W24"/>
  <c r="D24"/>
  <c r="J24"/>
  <c r="R26"/>
  <c r="Q26"/>
  <c r="N26"/>
  <c r="M26"/>
  <c r="L26"/>
  <c r="I26"/>
  <c r="AB26" s="1"/>
  <c r="H26"/>
  <c r="AA26" s="1"/>
  <c r="F26"/>
  <c r="E26"/>
  <c r="W26"/>
  <c r="D26"/>
  <c r="R21"/>
  <c r="Q21"/>
  <c r="N21"/>
  <c r="M21"/>
  <c r="L21"/>
  <c r="T21"/>
  <c r="U21" s="1"/>
  <c r="I21"/>
  <c r="AB21" s="1"/>
  <c r="H21"/>
  <c r="AA21"/>
  <c r="F21"/>
  <c r="E21"/>
  <c r="W21" s="1"/>
  <c r="D21"/>
  <c r="R23"/>
  <c r="Q23"/>
  <c r="N23"/>
  <c r="M23"/>
  <c r="L23"/>
  <c r="I23"/>
  <c r="AB23" s="1"/>
  <c r="H23"/>
  <c r="AA23" s="1"/>
  <c r="F23"/>
  <c r="E23"/>
  <c r="W23"/>
  <c r="D23"/>
  <c r="J23"/>
  <c r="R30"/>
  <c r="Q30"/>
  <c r="N30"/>
  <c r="M30"/>
  <c r="L30"/>
  <c r="T30"/>
  <c r="U30" s="1"/>
  <c r="I30"/>
  <c r="AB30" s="1"/>
  <c r="H30"/>
  <c r="AA30" s="1"/>
  <c r="F30"/>
  <c r="E30"/>
  <c r="W30"/>
  <c r="D30"/>
  <c r="J30"/>
  <c r="R31"/>
  <c r="Q31"/>
  <c r="N31"/>
  <c r="M31"/>
  <c r="L31"/>
  <c r="I31"/>
  <c r="AB31" s="1"/>
  <c r="H31"/>
  <c r="AA31" s="1"/>
  <c r="F31"/>
  <c r="E31"/>
  <c r="W31"/>
  <c r="D31"/>
  <c r="R22"/>
  <c r="Q22"/>
  <c r="N22"/>
  <c r="M22"/>
  <c r="L22"/>
  <c r="T22"/>
  <c r="U22" s="1"/>
  <c r="I22"/>
  <c r="AB22" s="1"/>
  <c r="H22"/>
  <c r="AA22"/>
  <c r="F22"/>
  <c r="E22"/>
  <c r="W22" s="1"/>
  <c r="D22"/>
  <c r="R25"/>
  <c r="Q25"/>
  <c r="N25"/>
  <c r="M25"/>
  <c r="L25"/>
  <c r="I25"/>
  <c r="AB25" s="1"/>
  <c r="H25"/>
  <c r="AA25" s="1"/>
  <c r="F25"/>
  <c r="E25"/>
  <c r="W25"/>
  <c r="D25"/>
  <c r="J25"/>
  <c r="R16"/>
  <c r="Q16"/>
  <c r="N16"/>
  <c r="M16"/>
  <c r="L16"/>
  <c r="T16"/>
  <c r="U16" s="1"/>
  <c r="I16"/>
  <c r="AB16" s="1"/>
  <c r="H16"/>
  <c r="AA16" s="1"/>
  <c r="F16"/>
  <c r="E16"/>
  <c r="W16"/>
  <c r="D16"/>
  <c r="J16"/>
  <c r="R17"/>
  <c r="Q17"/>
  <c r="Q15" s="1"/>
  <c r="N17"/>
  <c r="O17" s="1"/>
  <c r="M17"/>
  <c r="L17"/>
  <c r="I17"/>
  <c r="AB17" s="1"/>
  <c r="H17"/>
  <c r="F17"/>
  <c r="X17"/>
  <c r="E17"/>
  <c r="W17"/>
  <c r="D17"/>
  <c r="V17"/>
  <c r="L15"/>
  <c r="F15"/>
  <c r="M13"/>
  <c r="L13"/>
  <c r="E13"/>
  <c r="W13" s="1"/>
  <c r="D13"/>
  <c r="AB12"/>
  <c r="X12"/>
  <c r="W12"/>
  <c r="V12"/>
  <c r="Y12" s="1"/>
  <c r="S12"/>
  <c r="O12"/>
  <c r="K12"/>
  <c r="J12"/>
  <c r="G12"/>
  <c r="CV193" i="365"/>
  <c r="CU193"/>
  <c r="CT193"/>
  <c r="CS193"/>
  <c r="CR193"/>
  <c r="CQ193"/>
  <c r="CP193"/>
  <c r="CO193"/>
  <c r="BO191"/>
  <c r="BO198" s="1"/>
  <c r="BN191"/>
  <c r="BN198" s="1"/>
  <c r="BM191"/>
  <c r="BM198" s="1"/>
  <c r="BL191"/>
  <c r="BL198" s="1"/>
  <c r="BK191"/>
  <c r="BK198" s="1"/>
  <c r="BJ191"/>
  <c r="BJ198" s="1"/>
  <c r="BI191"/>
  <c r="BI198" s="1"/>
  <c r="BH191"/>
  <c r="BH198" s="1"/>
  <c r="BG191"/>
  <c r="BG198" s="1"/>
  <c r="BF191"/>
  <c r="BF198" s="1"/>
  <c r="BE191"/>
  <c r="BE198" s="1"/>
  <c r="BD191"/>
  <c r="BD198" s="1"/>
  <c r="BC191"/>
  <c r="BC198" s="1"/>
  <c r="BB191"/>
  <c r="BB198" s="1"/>
  <c r="BA191"/>
  <c r="BA198" s="1"/>
  <c r="AZ191"/>
  <c r="AZ198" s="1"/>
  <c r="AY191"/>
  <c r="AY198" s="1"/>
  <c r="AX191"/>
  <c r="AX198" s="1"/>
  <c r="AW191"/>
  <c r="AW198" s="1"/>
  <c r="AV191"/>
  <c r="AV198" s="1"/>
  <c r="AU191"/>
  <c r="AU198" s="1"/>
  <c r="AT191"/>
  <c r="AT198" s="1"/>
  <c r="AS191"/>
  <c r="AS198" s="1"/>
  <c r="AR191"/>
  <c r="AR198" s="1"/>
  <c r="AN191"/>
  <c r="AN198" s="1"/>
  <c r="AM191"/>
  <c r="AM198" s="1"/>
  <c r="AL191"/>
  <c r="AL198" s="1"/>
  <c r="AH191"/>
  <c r="AH198" s="1"/>
  <c r="AG191"/>
  <c r="AG198" s="1"/>
  <c r="AF191"/>
  <c r="AF198" s="1"/>
  <c r="AE191"/>
  <c r="AE198" s="1"/>
  <c r="AD191"/>
  <c r="AD198" s="1"/>
  <c r="AC191"/>
  <c r="AC198" s="1"/>
  <c r="CT198"/>
  <c r="AB191"/>
  <c r="AB198"/>
  <c r="AA191"/>
  <c r="AA198"/>
  <c r="Z191"/>
  <c r="Z198"/>
  <c r="Y191"/>
  <c r="Y198"/>
  <c r="X191"/>
  <c r="X198"/>
  <c r="W191"/>
  <c r="W198"/>
  <c r="V191"/>
  <c r="V198"/>
  <c r="U191"/>
  <c r="U198"/>
  <c r="T191"/>
  <c r="T198"/>
  <c r="S191"/>
  <c r="S198"/>
  <c r="R191"/>
  <c r="R198"/>
  <c r="Q191"/>
  <c r="Q198"/>
  <c r="P191"/>
  <c r="P198"/>
  <c r="O191"/>
  <c r="O198"/>
  <c r="N191"/>
  <c r="N198"/>
  <c r="M191"/>
  <c r="M198"/>
  <c r="L191"/>
  <c r="L198"/>
  <c r="K191"/>
  <c r="K198"/>
  <c r="J191"/>
  <c r="J198"/>
  <c r="I191"/>
  <c r="I198"/>
  <c r="H191"/>
  <c r="H198"/>
  <c r="G191"/>
  <c r="G198"/>
  <c r="CS198" s="1"/>
  <c r="F191"/>
  <c r="F198" s="1"/>
  <c r="CR198"/>
  <c r="E191"/>
  <c r="E198"/>
  <c r="CQ198" s="1"/>
  <c r="BO190"/>
  <c r="BO197" s="1"/>
  <c r="BN190"/>
  <c r="BN197" s="1"/>
  <c r="BM190"/>
  <c r="BM197" s="1"/>
  <c r="BL190"/>
  <c r="BL197" s="1"/>
  <c r="BK190"/>
  <c r="BK197" s="1"/>
  <c r="BJ190"/>
  <c r="BJ197" s="1"/>
  <c r="BI190"/>
  <c r="BI197" s="1"/>
  <c r="BH190"/>
  <c r="BH197" s="1"/>
  <c r="BG190"/>
  <c r="BG197" s="1"/>
  <c r="BF190"/>
  <c r="BF197"/>
  <c r="BE190"/>
  <c r="BE197"/>
  <c r="BD190"/>
  <c r="BD197"/>
  <c r="BC190"/>
  <c r="BC197"/>
  <c r="BB190"/>
  <c r="BB197"/>
  <c r="BA190"/>
  <c r="BA197"/>
  <c r="AZ190"/>
  <c r="AZ197"/>
  <c r="AY190"/>
  <c r="AY197"/>
  <c r="AX190"/>
  <c r="AX197"/>
  <c r="AW190"/>
  <c r="AW197"/>
  <c r="AV190"/>
  <c r="AV197"/>
  <c r="AU190"/>
  <c r="AU197"/>
  <c r="AT190"/>
  <c r="AT197"/>
  <c r="AS190"/>
  <c r="AS197"/>
  <c r="AR190"/>
  <c r="AR197"/>
  <c r="AN190"/>
  <c r="AN197"/>
  <c r="AM190"/>
  <c r="AM197"/>
  <c r="AL190"/>
  <c r="AL197"/>
  <c r="AH190"/>
  <c r="AH197"/>
  <c r="AG190"/>
  <c r="AG197"/>
  <c r="AF190"/>
  <c r="AF197"/>
  <c r="AE190"/>
  <c r="AE197"/>
  <c r="AD190"/>
  <c r="AD197"/>
  <c r="AC190"/>
  <c r="AC197"/>
  <c r="AB190"/>
  <c r="AB197"/>
  <c r="AA190"/>
  <c r="AA197"/>
  <c r="Z190"/>
  <c r="Z197"/>
  <c r="Y190"/>
  <c r="Y197"/>
  <c r="X190"/>
  <c r="X197"/>
  <c r="W190"/>
  <c r="W197"/>
  <c r="V190"/>
  <c r="V197"/>
  <c r="U190"/>
  <c r="U197"/>
  <c r="T190"/>
  <c r="T197"/>
  <c r="S190"/>
  <c r="S197"/>
  <c r="R190"/>
  <c r="R197"/>
  <c r="Q190"/>
  <c r="Q197"/>
  <c r="P190"/>
  <c r="P197"/>
  <c r="O190"/>
  <c r="O197"/>
  <c r="N190"/>
  <c r="N197"/>
  <c r="M190"/>
  <c r="M197"/>
  <c r="L190"/>
  <c r="L197"/>
  <c r="K190"/>
  <c r="K197"/>
  <c r="J190"/>
  <c r="J197"/>
  <c r="I190"/>
  <c r="I197"/>
  <c r="H190"/>
  <c r="H197"/>
  <c r="G190"/>
  <c r="G197"/>
  <c r="F190"/>
  <c r="F197"/>
  <c r="CR197" s="1"/>
  <c r="E190"/>
  <c r="E197" s="1"/>
  <c r="BO189"/>
  <c r="BN189"/>
  <c r="BM189"/>
  <c r="BL189"/>
  <c r="BK189"/>
  <c r="BJ189"/>
  <c r="BI189"/>
  <c r="BH189"/>
  <c r="BG189"/>
  <c r="BF189"/>
  <c r="BE189"/>
  <c r="BD189"/>
  <c r="BC189"/>
  <c r="BB189"/>
  <c r="BA189"/>
  <c r="AZ189"/>
  <c r="AY189"/>
  <c r="AX189"/>
  <c r="AW189"/>
  <c r="AV189"/>
  <c r="AU189"/>
  <c r="AT189"/>
  <c r="AS189"/>
  <c r="AR189"/>
  <c r="AN189"/>
  <c r="CS189" s="1"/>
  <c r="AM189"/>
  <c r="AL189"/>
  <c r="AH189"/>
  <c r="AG189"/>
  <c r="AF189"/>
  <c r="AE189"/>
  <c r="BU189" s="1"/>
  <c r="AD189"/>
  <c r="CU189" s="1"/>
  <c r="AC189"/>
  <c r="BS189" s="1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F189"/>
  <c r="E189"/>
  <c r="BO188"/>
  <c r="BO196" s="1"/>
  <c r="BN188"/>
  <c r="BN196" s="1"/>
  <c r="BM188"/>
  <c r="BM196" s="1"/>
  <c r="BL188"/>
  <c r="BL196" s="1"/>
  <c r="BK188"/>
  <c r="BK196" s="1"/>
  <c r="BJ188"/>
  <c r="BJ196" s="1"/>
  <c r="BI188"/>
  <c r="BI196" s="1"/>
  <c r="BH188"/>
  <c r="BH196" s="1"/>
  <c r="BG188"/>
  <c r="BG196" s="1"/>
  <c r="BF188"/>
  <c r="BF196" s="1"/>
  <c r="BE188"/>
  <c r="BE196" s="1"/>
  <c r="BD188"/>
  <c r="BD196" s="1"/>
  <c r="BC188"/>
  <c r="BC196" s="1"/>
  <c r="BB188"/>
  <c r="BB196" s="1"/>
  <c r="BA188"/>
  <c r="BA196" s="1"/>
  <c r="AZ188"/>
  <c r="AZ196" s="1"/>
  <c r="AY188"/>
  <c r="AY196" s="1"/>
  <c r="AX188"/>
  <c r="AX196" s="1"/>
  <c r="AW188"/>
  <c r="AW196" s="1"/>
  <c r="AV188"/>
  <c r="AV196" s="1"/>
  <c r="AU188"/>
  <c r="AU196" s="1"/>
  <c r="AT188"/>
  <c r="AT196" s="1"/>
  <c r="AS188"/>
  <c r="AS196" s="1"/>
  <c r="AR188"/>
  <c r="AR196" s="1"/>
  <c r="AN188"/>
  <c r="AN196" s="1"/>
  <c r="AM188"/>
  <c r="AM196" s="1"/>
  <c r="AL188"/>
  <c r="AL196" s="1"/>
  <c r="AH188"/>
  <c r="AH196" s="1"/>
  <c r="AG188"/>
  <c r="AG196" s="1"/>
  <c r="AF188"/>
  <c r="AF196" s="1"/>
  <c r="AE188"/>
  <c r="AE196" s="1"/>
  <c r="AD188"/>
  <c r="AD196" s="1"/>
  <c r="AC188"/>
  <c r="AC196" s="1"/>
  <c r="CT196" s="1"/>
  <c r="AB188"/>
  <c r="AB196"/>
  <c r="AA188"/>
  <c r="Z188"/>
  <c r="Z196" s="1"/>
  <c r="Y188"/>
  <c r="X188"/>
  <c r="X196"/>
  <c r="W188"/>
  <c r="V188"/>
  <c r="V196" s="1"/>
  <c r="U188"/>
  <c r="T188"/>
  <c r="T196"/>
  <c r="S188"/>
  <c r="R188"/>
  <c r="R196" s="1"/>
  <c r="Q188"/>
  <c r="P188"/>
  <c r="P196"/>
  <c r="O188"/>
  <c r="N188"/>
  <c r="N196" s="1"/>
  <c r="M188"/>
  <c r="L188"/>
  <c r="L196"/>
  <c r="K188"/>
  <c r="J188"/>
  <c r="J196" s="1"/>
  <c r="I188"/>
  <c r="H188"/>
  <c r="H196"/>
  <c r="G188"/>
  <c r="F188"/>
  <c r="F196" s="1"/>
  <c r="CR196" s="1"/>
  <c r="E188"/>
  <c r="E196"/>
  <c r="CQ196" s="1"/>
  <c r="BO187"/>
  <c r="BN187"/>
  <c r="BM187"/>
  <c r="BL187"/>
  <c r="BK187"/>
  <c r="BJ187"/>
  <c r="BI187"/>
  <c r="BH187"/>
  <c r="BG187"/>
  <c r="BF187"/>
  <c r="BE187"/>
  <c r="BD187"/>
  <c r="BC187"/>
  <c r="BB187"/>
  <c r="BA187"/>
  <c r="AZ187"/>
  <c r="AY187"/>
  <c r="AX187"/>
  <c r="AW187"/>
  <c r="AV187"/>
  <c r="AU187"/>
  <c r="AT187"/>
  <c r="AS187"/>
  <c r="AR187"/>
  <c r="AN187"/>
  <c r="CS187" s="1"/>
  <c r="AM187"/>
  <c r="AL187"/>
  <c r="AH187"/>
  <c r="AG187"/>
  <c r="AF187"/>
  <c r="AE187"/>
  <c r="BU187" s="1"/>
  <c r="AD187"/>
  <c r="CU187" s="1"/>
  <c r="AC187"/>
  <c r="BS187" s="1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F187"/>
  <c r="E187"/>
  <c r="BO186"/>
  <c r="BN186"/>
  <c r="BM186"/>
  <c r="BL186"/>
  <c r="BK186"/>
  <c r="BJ186"/>
  <c r="BI186"/>
  <c r="BH186"/>
  <c r="BG186"/>
  <c r="BF186"/>
  <c r="BE186"/>
  <c r="BD186"/>
  <c r="BC186"/>
  <c r="BB186"/>
  <c r="BA186"/>
  <c r="AZ186"/>
  <c r="AY186"/>
  <c r="AX186"/>
  <c r="AW186"/>
  <c r="AV186"/>
  <c r="AU186"/>
  <c r="AT186"/>
  <c r="AS186"/>
  <c r="AR186"/>
  <c r="AN186"/>
  <c r="AM186"/>
  <c r="AL186"/>
  <c r="AH186"/>
  <c r="AG186"/>
  <c r="AF186"/>
  <c r="AE186"/>
  <c r="AD186"/>
  <c r="CU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CS186"/>
  <c r="F186"/>
  <c r="CR186"/>
  <c r="E186"/>
  <c r="CQ186"/>
  <c r="BO185"/>
  <c r="BN185"/>
  <c r="BM185"/>
  <c r="BL185"/>
  <c r="BK185"/>
  <c r="BJ185"/>
  <c r="BI185"/>
  <c r="BH185"/>
  <c r="BG185"/>
  <c r="BF185"/>
  <c r="BE185"/>
  <c r="BD185"/>
  <c r="BC185"/>
  <c r="BB185"/>
  <c r="BA185"/>
  <c r="AZ185"/>
  <c r="AY185"/>
  <c r="AX185"/>
  <c r="AW185"/>
  <c r="AV185"/>
  <c r="AU185"/>
  <c r="AT185"/>
  <c r="AS185"/>
  <c r="AR185"/>
  <c r="AN185"/>
  <c r="AM185"/>
  <c r="AL185"/>
  <c r="AH185"/>
  <c r="AG185"/>
  <c r="AF185"/>
  <c r="AE185"/>
  <c r="BU185"/>
  <c r="AD185"/>
  <c r="CU185"/>
  <c r="AC185"/>
  <c r="BS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CS185" s="1"/>
  <c r="F185"/>
  <c r="E185"/>
  <c r="CQ185"/>
  <c r="BO184"/>
  <c r="BN184"/>
  <c r="BM184"/>
  <c r="BL184"/>
  <c r="BK184"/>
  <c r="BJ184"/>
  <c r="BI184"/>
  <c r="BH184"/>
  <c r="BG184"/>
  <c r="BF184"/>
  <c r="BE184"/>
  <c r="BD184"/>
  <c r="BC184"/>
  <c r="BB184"/>
  <c r="BA184"/>
  <c r="AZ184"/>
  <c r="AY184"/>
  <c r="AX184"/>
  <c r="AW184"/>
  <c r="AV184"/>
  <c r="AU184"/>
  <c r="AT184"/>
  <c r="AS184"/>
  <c r="AR184"/>
  <c r="AN184"/>
  <c r="AM184"/>
  <c r="AL184"/>
  <c r="AH184"/>
  <c r="AG184"/>
  <c r="AF184"/>
  <c r="AE184"/>
  <c r="AD184"/>
  <c r="CU184" s="1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CS184" s="1"/>
  <c r="F184"/>
  <c r="CR184" s="1"/>
  <c r="E184"/>
  <c r="CQ184" s="1"/>
  <c r="BO183"/>
  <c r="BO195" s="1"/>
  <c r="BN183"/>
  <c r="BN195" s="1"/>
  <c r="BM183"/>
  <c r="BM195" s="1"/>
  <c r="BL183"/>
  <c r="BL195" s="1"/>
  <c r="BK183"/>
  <c r="BK195" s="1"/>
  <c r="BJ183"/>
  <c r="BJ195" s="1"/>
  <c r="BI183"/>
  <c r="BI195" s="1"/>
  <c r="BH183"/>
  <c r="BH195" s="1"/>
  <c r="BG183"/>
  <c r="BG195" s="1"/>
  <c r="BF183"/>
  <c r="BF195" s="1"/>
  <c r="BE183"/>
  <c r="BE195" s="1"/>
  <c r="BD183"/>
  <c r="BD195" s="1"/>
  <c r="BC183"/>
  <c r="BC195" s="1"/>
  <c r="BB183"/>
  <c r="BB195" s="1"/>
  <c r="BA183"/>
  <c r="BA195" s="1"/>
  <c r="AZ183"/>
  <c r="AZ195" s="1"/>
  <c r="AY183"/>
  <c r="AY195" s="1"/>
  <c r="AX183"/>
  <c r="AX195" s="1"/>
  <c r="AW183"/>
  <c r="AW195" s="1"/>
  <c r="AV183"/>
  <c r="AV195" s="1"/>
  <c r="AU183"/>
  <c r="AU195" s="1"/>
  <c r="AT183"/>
  <c r="AT195" s="1"/>
  <c r="AS183"/>
  <c r="AS195" s="1"/>
  <c r="AR183"/>
  <c r="AR195" s="1"/>
  <c r="AN183"/>
  <c r="AN195" s="1"/>
  <c r="AM183"/>
  <c r="AM195" s="1"/>
  <c r="AL183"/>
  <c r="AL195" s="1"/>
  <c r="AH183"/>
  <c r="AH195" s="1"/>
  <c r="AG183"/>
  <c r="AG195" s="1"/>
  <c r="AF183"/>
  <c r="AF195" s="1"/>
  <c r="AE183"/>
  <c r="AE195" s="1"/>
  <c r="AD183"/>
  <c r="AC183"/>
  <c r="AC195"/>
  <c r="AB183"/>
  <c r="AB195"/>
  <c r="AA183"/>
  <c r="AA195"/>
  <c r="Z183"/>
  <c r="Z195"/>
  <c r="Y183"/>
  <c r="Y195"/>
  <c r="X183"/>
  <c r="X195"/>
  <c r="W183"/>
  <c r="W195"/>
  <c r="V183"/>
  <c r="V195"/>
  <c r="U183"/>
  <c r="U195"/>
  <c r="T183"/>
  <c r="T195"/>
  <c r="S183"/>
  <c r="S195"/>
  <c r="R183"/>
  <c r="R195"/>
  <c r="Q183"/>
  <c r="Q195"/>
  <c r="P183"/>
  <c r="P195"/>
  <c r="O183"/>
  <c r="O195"/>
  <c r="N183"/>
  <c r="N195"/>
  <c r="M183"/>
  <c r="M195"/>
  <c r="L183"/>
  <c r="L195"/>
  <c r="K183"/>
  <c r="K195"/>
  <c r="J183"/>
  <c r="J195"/>
  <c r="I183"/>
  <c r="I195"/>
  <c r="H183"/>
  <c r="H195"/>
  <c r="G183"/>
  <c r="G195"/>
  <c r="F183"/>
  <c r="F195"/>
  <c r="E183"/>
  <c r="E195"/>
  <c r="BO182"/>
  <c r="BN182"/>
  <c r="BM182"/>
  <c r="BL182"/>
  <c r="BK182"/>
  <c r="BJ182"/>
  <c r="BI182"/>
  <c r="BH182"/>
  <c r="BG182"/>
  <c r="BF182"/>
  <c r="BE182"/>
  <c r="BD182"/>
  <c r="BC182"/>
  <c r="BB182"/>
  <c r="BA182"/>
  <c r="AZ182"/>
  <c r="AY182"/>
  <c r="AX182"/>
  <c r="AW182"/>
  <c r="AV182"/>
  <c r="AU182"/>
  <c r="AT182"/>
  <c r="AS182"/>
  <c r="AR182"/>
  <c r="AN182"/>
  <c r="AM182"/>
  <c r="AL182"/>
  <c r="AH182"/>
  <c r="AG182"/>
  <c r="AF182"/>
  <c r="AE182"/>
  <c r="AD182"/>
  <c r="CU182" s="1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CS182" s="1"/>
  <c r="F182"/>
  <c r="CR182" s="1"/>
  <c r="E182"/>
  <c r="CQ182" s="1"/>
  <c r="CI181"/>
  <c r="CH181"/>
  <c r="CG181"/>
  <c r="CF181"/>
  <c r="CE181"/>
  <c r="CD181"/>
  <c r="CC181"/>
  <c r="CP181" s="1"/>
  <c r="CB181"/>
  <c r="CK181" s="1"/>
  <c r="CA181"/>
  <c r="CJ181" s="1"/>
  <c r="BZ181"/>
  <c r="CO181" s="1"/>
  <c r="BY181"/>
  <c r="BX181"/>
  <c r="BO181"/>
  <c r="BN181"/>
  <c r="BM181"/>
  <c r="BL181"/>
  <c r="BK181"/>
  <c r="BJ181"/>
  <c r="BI181"/>
  <c r="BH181"/>
  <c r="BG181"/>
  <c r="BF181"/>
  <c r="BE181"/>
  <c r="BD181"/>
  <c r="BC181"/>
  <c r="BB181"/>
  <c r="BA181"/>
  <c r="AZ181"/>
  <c r="AY181"/>
  <c r="AX181"/>
  <c r="AW181"/>
  <c r="AV181"/>
  <c r="AU181"/>
  <c r="AT181"/>
  <c r="AS181"/>
  <c r="AR181"/>
  <c r="AN181"/>
  <c r="AM181"/>
  <c r="AL181"/>
  <c r="AH181"/>
  <c r="AG181"/>
  <c r="AF181"/>
  <c r="AE181"/>
  <c r="BU181" s="1"/>
  <c r="AD181"/>
  <c r="CU181" s="1"/>
  <c r="AC181"/>
  <c r="BS181" s="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F181"/>
  <c r="E181"/>
  <c r="CI180"/>
  <c r="CH180"/>
  <c r="CG180"/>
  <c r="CF180"/>
  <c r="CE180"/>
  <c r="CD180"/>
  <c r="CC180"/>
  <c r="CP180" s="1"/>
  <c r="CB180"/>
  <c r="CK180" s="1"/>
  <c r="CA180"/>
  <c r="CJ180" s="1"/>
  <c r="BZ180"/>
  <c r="CO180"/>
  <c r="BY180"/>
  <c r="BX180"/>
  <c r="BO180"/>
  <c r="BN180"/>
  <c r="BM180"/>
  <c r="BL180"/>
  <c r="BK180"/>
  <c r="BJ180"/>
  <c r="BI180"/>
  <c r="BH180"/>
  <c r="BG180"/>
  <c r="BF180"/>
  <c r="BE180"/>
  <c r="BD180"/>
  <c r="BD194" s="1"/>
  <c r="BC180"/>
  <c r="BB180"/>
  <c r="BA180"/>
  <c r="AZ180"/>
  <c r="AY180"/>
  <c r="AX180"/>
  <c r="AW180"/>
  <c r="AV180"/>
  <c r="AV194" s="1"/>
  <c r="AV199" s="1"/>
  <c r="AU180"/>
  <c r="AT180"/>
  <c r="AS180"/>
  <c r="AR180"/>
  <c r="AN180"/>
  <c r="AM180"/>
  <c r="AL180"/>
  <c r="AH180"/>
  <c r="AH194" s="1"/>
  <c r="AG180"/>
  <c r="AF180"/>
  <c r="AE180"/>
  <c r="BU180"/>
  <c r="AD180"/>
  <c r="CU180"/>
  <c r="AC180"/>
  <c r="BS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CS180" s="1"/>
  <c r="F180"/>
  <c r="E180"/>
  <c r="CQ180" s="1"/>
  <c r="BO179"/>
  <c r="BN179"/>
  <c r="BM179"/>
  <c r="BL179"/>
  <c r="BK179"/>
  <c r="BJ179"/>
  <c r="BI179"/>
  <c r="BH179"/>
  <c r="BG179"/>
  <c r="BF179"/>
  <c r="BE179"/>
  <c r="BD179"/>
  <c r="BC179"/>
  <c r="BB179"/>
  <c r="BA179"/>
  <c r="AZ179"/>
  <c r="AY179"/>
  <c r="AX179"/>
  <c r="AW179"/>
  <c r="AV179"/>
  <c r="AU179"/>
  <c r="AT179"/>
  <c r="AS179"/>
  <c r="AR179"/>
  <c r="AN179"/>
  <c r="AM179"/>
  <c r="AL179"/>
  <c r="AH179"/>
  <c r="AG179"/>
  <c r="AF179"/>
  <c r="AE179"/>
  <c r="BU179" s="1"/>
  <c r="AD179"/>
  <c r="CU179" s="1"/>
  <c r="AC179"/>
  <c r="BS179" s="1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F179"/>
  <c r="E179"/>
  <c r="BO178"/>
  <c r="BN178"/>
  <c r="BM178"/>
  <c r="BL178"/>
  <c r="BK178"/>
  <c r="BJ178"/>
  <c r="BI178"/>
  <c r="BH178"/>
  <c r="BG178"/>
  <c r="BF178"/>
  <c r="BE178"/>
  <c r="BD178"/>
  <c r="BC178"/>
  <c r="BB178"/>
  <c r="BA178"/>
  <c r="AZ178"/>
  <c r="AY178"/>
  <c r="AX178"/>
  <c r="AW178"/>
  <c r="AV178"/>
  <c r="AU178"/>
  <c r="AT178"/>
  <c r="AS178"/>
  <c r="AR178"/>
  <c r="AN178"/>
  <c r="AM178"/>
  <c r="AL178"/>
  <c r="AH178"/>
  <c r="AG178"/>
  <c r="AF178"/>
  <c r="AE178"/>
  <c r="AD178"/>
  <c r="CU178"/>
  <c r="AC178"/>
  <c r="AB178"/>
  <c r="AA178"/>
  <c r="Z178"/>
  <c r="Y178"/>
  <c r="X178"/>
  <c r="X194" s="1"/>
  <c r="X199" s="1"/>
  <c r="X200" s="1"/>
  <c r="W178"/>
  <c r="V178"/>
  <c r="V194" s="1"/>
  <c r="U178"/>
  <c r="T178"/>
  <c r="S178"/>
  <c r="R178"/>
  <c r="Q178"/>
  <c r="P178"/>
  <c r="O178"/>
  <c r="N178"/>
  <c r="M178"/>
  <c r="L178"/>
  <c r="K178"/>
  <c r="J178"/>
  <c r="I178"/>
  <c r="H178"/>
  <c r="H194" s="1"/>
  <c r="H199" s="1"/>
  <c r="H203" s="1"/>
  <c r="G178"/>
  <c r="CS178"/>
  <c r="F178"/>
  <c r="CR178"/>
  <c r="E178"/>
  <c r="CQ178"/>
  <c r="BO177"/>
  <c r="BO194"/>
  <c r="BN177"/>
  <c r="BN194"/>
  <c r="BM177"/>
  <c r="BL177"/>
  <c r="BL194" s="1"/>
  <c r="BK177"/>
  <c r="BJ177"/>
  <c r="BJ194" s="1"/>
  <c r="BI177"/>
  <c r="BH177"/>
  <c r="BH194" s="1"/>
  <c r="BG177"/>
  <c r="BF177"/>
  <c r="BF194" s="1"/>
  <c r="BE177"/>
  <c r="BD177"/>
  <c r="BC177"/>
  <c r="BB177"/>
  <c r="BA177"/>
  <c r="AZ177"/>
  <c r="AZ194"/>
  <c r="AY177"/>
  <c r="AX177"/>
  <c r="AX194" s="1"/>
  <c r="AW177"/>
  <c r="AV177"/>
  <c r="AU177"/>
  <c r="AT177"/>
  <c r="AS177"/>
  <c r="AR177"/>
  <c r="AR194"/>
  <c r="AN177"/>
  <c r="AM177"/>
  <c r="AM194" s="1"/>
  <c r="AL177"/>
  <c r="AH177"/>
  <c r="AG177"/>
  <c r="AF177"/>
  <c r="AE177"/>
  <c r="AD177"/>
  <c r="BQ177"/>
  <c r="AC177"/>
  <c r="AB177"/>
  <c r="AB194" s="1"/>
  <c r="AB199" s="1"/>
  <c r="AA177"/>
  <c r="Z177"/>
  <c r="Y177"/>
  <c r="Y192" s="1"/>
  <c r="Y7" s="1"/>
  <c r="X177"/>
  <c r="W177"/>
  <c r="W192" s="1"/>
  <c r="W7" s="1"/>
  <c r="V177"/>
  <c r="U177"/>
  <c r="T177"/>
  <c r="S177"/>
  <c r="R177"/>
  <c r="R194" s="1"/>
  <c r="Q177"/>
  <c r="P177"/>
  <c r="P194"/>
  <c r="P199" s="1"/>
  <c r="O177"/>
  <c r="N177"/>
  <c r="N194"/>
  <c r="M177"/>
  <c r="L177"/>
  <c r="L194" s="1"/>
  <c r="L199" s="1"/>
  <c r="L203" s="1"/>
  <c r="K177"/>
  <c r="J177"/>
  <c r="I177"/>
  <c r="I192" s="1"/>
  <c r="I7" s="1"/>
  <c r="H177"/>
  <c r="G177"/>
  <c r="G194" s="1"/>
  <c r="F177"/>
  <c r="E177"/>
  <c r="CV176"/>
  <c r="CU176"/>
  <c r="CT176"/>
  <c r="CS176"/>
  <c r="CR176"/>
  <c r="CQ176"/>
  <c r="CN176"/>
  <c r="CV174"/>
  <c r="CU174"/>
  <c r="CT174"/>
  <c r="CS174"/>
  <c r="CR174"/>
  <c r="CQ174"/>
  <c r="CN174"/>
  <c r="CF174"/>
  <c r="CE174"/>
  <c r="CD174"/>
  <c r="CC174"/>
  <c r="CP174" s="1"/>
  <c r="CB174"/>
  <c r="CK174" s="1"/>
  <c r="CA174"/>
  <c r="BZ174"/>
  <c r="BY174"/>
  <c r="BX174"/>
  <c r="CV172"/>
  <c r="CU172"/>
  <c r="CT172"/>
  <c r="CS172"/>
  <c r="CR172"/>
  <c r="CQ172"/>
  <c r="CN172"/>
  <c r="CF172"/>
  <c r="CE172"/>
  <c r="CD172"/>
  <c r="CC172"/>
  <c r="CB172"/>
  <c r="CK172" s="1"/>
  <c r="CA172"/>
  <c r="CJ172"/>
  <c r="BZ172"/>
  <c r="CO172"/>
  <c r="BY172"/>
  <c r="CH172"/>
  <c r="BX172"/>
  <c r="CV168"/>
  <c r="CU168"/>
  <c r="CT168"/>
  <c r="CS168"/>
  <c r="CR168"/>
  <c r="CQ168"/>
  <c r="CN168"/>
  <c r="CF168"/>
  <c r="CE168"/>
  <c r="CD168"/>
  <c r="CC168"/>
  <c r="CP168" s="1"/>
  <c r="CB168"/>
  <c r="CA168"/>
  <c r="CJ168" s="1"/>
  <c r="BZ168"/>
  <c r="CO168" s="1"/>
  <c r="BY168"/>
  <c r="CH168" s="1"/>
  <c r="BX168"/>
  <c r="CV167"/>
  <c r="CU167"/>
  <c r="CT167"/>
  <c r="CS167"/>
  <c r="CR167"/>
  <c r="CQ167"/>
  <c r="CN167"/>
  <c r="CK167"/>
  <c r="CF167"/>
  <c r="CE167"/>
  <c r="CD167"/>
  <c r="CC167"/>
  <c r="CB167"/>
  <c r="CA167"/>
  <c r="CJ167" s="1"/>
  <c r="BZ167"/>
  <c r="CO167" s="1"/>
  <c r="BY167"/>
  <c r="CH167" s="1"/>
  <c r="BX167"/>
  <c r="CV166"/>
  <c r="CU166"/>
  <c r="CT166"/>
  <c r="CS166"/>
  <c r="CR166"/>
  <c r="CQ166"/>
  <c r="CN166"/>
  <c r="CF166"/>
  <c r="CE166"/>
  <c r="CD166"/>
  <c r="CC166"/>
  <c r="CP166" s="1"/>
  <c r="CB166"/>
  <c r="CK166" s="1"/>
  <c r="CA166"/>
  <c r="CJ166"/>
  <c r="BZ166"/>
  <c r="CO166"/>
  <c r="BY166"/>
  <c r="CH166"/>
  <c r="BX166"/>
  <c r="CV165"/>
  <c r="CU165"/>
  <c r="CT165"/>
  <c r="CS165"/>
  <c r="CR165"/>
  <c r="CQ165"/>
  <c r="CN165"/>
  <c r="CF165"/>
  <c r="CE165"/>
  <c r="CD165"/>
  <c r="CC165"/>
  <c r="CB165"/>
  <c r="CK165" s="1"/>
  <c r="CA165"/>
  <c r="CJ165"/>
  <c r="BZ165"/>
  <c r="CO165"/>
  <c r="BY165"/>
  <c r="CH165"/>
  <c r="BX165"/>
  <c r="CV164"/>
  <c r="CU164"/>
  <c r="CT164"/>
  <c r="CS164"/>
  <c r="CR164"/>
  <c r="CQ164"/>
  <c r="CN164"/>
  <c r="CK164"/>
  <c r="CF164"/>
  <c r="CE164"/>
  <c r="CD164"/>
  <c r="CC164"/>
  <c r="CP164" s="1"/>
  <c r="CB164"/>
  <c r="CA164"/>
  <c r="CJ164" s="1"/>
  <c r="BZ164"/>
  <c r="CO164" s="1"/>
  <c r="BY164"/>
  <c r="CH164" s="1"/>
  <c r="BX164"/>
  <c r="CV163"/>
  <c r="CU163"/>
  <c r="CT163"/>
  <c r="CS163"/>
  <c r="CR163"/>
  <c r="CQ163"/>
  <c r="CN163"/>
  <c r="CK163"/>
  <c r="CF163"/>
  <c r="CE163"/>
  <c r="CD163"/>
  <c r="CC163"/>
  <c r="CB163"/>
  <c r="CA163"/>
  <c r="CJ163" s="1"/>
  <c r="BZ163"/>
  <c r="CO163" s="1"/>
  <c r="BY163"/>
  <c r="CH163" s="1"/>
  <c r="BX163"/>
  <c r="CV162"/>
  <c r="CU162"/>
  <c r="CT162"/>
  <c r="CS162"/>
  <c r="CR162"/>
  <c r="CQ162"/>
  <c r="CN162"/>
  <c r="CF162"/>
  <c r="CE162"/>
  <c r="CD162"/>
  <c r="CC162"/>
  <c r="CP162" s="1"/>
  <c r="CB162"/>
  <c r="CK162" s="1"/>
  <c r="CA162"/>
  <c r="CJ162"/>
  <c r="BZ162"/>
  <c r="CO162"/>
  <c r="BY162"/>
  <c r="CH162"/>
  <c r="BX162"/>
  <c r="CV161"/>
  <c r="CU161"/>
  <c r="CT161"/>
  <c r="CS161"/>
  <c r="CR161"/>
  <c r="CQ161"/>
  <c r="CN161"/>
  <c r="CF161"/>
  <c r="CE161"/>
  <c r="CD161"/>
  <c r="CC161"/>
  <c r="CB161"/>
  <c r="CK161" s="1"/>
  <c r="CA161"/>
  <c r="CJ161"/>
  <c r="BZ161"/>
  <c r="CO161"/>
  <c r="BY161"/>
  <c r="CH161"/>
  <c r="BX161"/>
  <c r="CV160"/>
  <c r="CU160"/>
  <c r="CT160"/>
  <c r="CS160"/>
  <c r="CR160"/>
  <c r="CQ160"/>
  <c r="CN160"/>
  <c r="CK160"/>
  <c r="CF160"/>
  <c r="CE160"/>
  <c r="CD160"/>
  <c r="CC160"/>
  <c r="CP160" s="1"/>
  <c r="CB160"/>
  <c r="CA160"/>
  <c r="CJ160" s="1"/>
  <c r="BZ160"/>
  <c r="CO160" s="1"/>
  <c r="BY160"/>
  <c r="CH160" s="1"/>
  <c r="BX160"/>
  <c r="CV159"/>
  <c r="CU159"/>
  <c r="CT159"/>
  <c r="CS159"/>
  <c r="CR159"/>
  <c r="CQ159"/>
  <c r="CN159"/>
  <c r="CF159"/>
  <c r="CE159"/>
  <c r="CD159"/>
  <c r="CC159"/>
  <c r="CB159"/>
  <c r="CA159"/>
  <c r="CJ159"/>
  <c r="BZ159"/>
  <c r="CO159"/>
  <c r="BY159"/>
  <c r="CH159"/>
  <c r="BX159"/>
  <c r="CV158"/>
  <c r="CU158"/>
  <c r="CT158"/>
  <c r="CS158"/>
  <c r="CR158"/>
  <c r="CQ158"/>
  <c r="CN158"/>
  <c r="CK158"/>
  <c r="CF158"/>
  <c r="CE158"/>
  <c r="CD158"/>
  <c r="CC158"/>
  <c r="CP158" s="1"/>
  <c r="CB158"/>
  <c r="CA158"/>
  <c r="CJ158" s="1"/>
  <c r="BZ158"/>
  <c r="CO158" s="1"/>
  <c r="BY158"/>
  <c r="CH158" s="1"/>
  <c r="BX158"/>
  <c r="CV157"/>
  <c r="CU157"/>
  <c r="CT157"/>
  <c r="CS157"/>
  <c r="CR157"/>
  <c r="CQ157"/>
  <c r="CN157"/>
  <c r="CK157"/>
  <c r="CF157"/>
  <c r="CE157"/>
  <c r="CD157"/>
  <c r="CC157"/>
  <c r="CB157"/>
  <c r="CA157"/>
  <c r="CJ157" s="1"/>
  <c r="BZ157"/>
  <c r="CO157" s="1"/>
  <c r="BY157"/>
  <c r="CH157" s="1"/>
  <c r="BX157"/>
  <c r="CV156"/>
  <c r="CU156"/>
  <c r="CT156"/>
  <c r="CS156"/>
  <c r="CR156"/>
  <c r="CQ156"/>
  <c r="CN156"/>
  <c r="CF156"/>
  <c r="CE156"/>
  <c r="CD156"/>
  <c r="CC156"/>
  <c r="CP156" s="1"/>
  <c r="CB156"/>
  <c r="CK156" s="1"/>
  <c r="CA156"/>
  <c r="CJ156"/>
  <c r="BZ156"/>
  <c r="CO156"/>
  <c r="BY156"/>
  <c r="CH156"/>
  <c r="BX156"/>
  <c r="CV155"/>
  <c r="CU155"/>
  <c r="CT155"/>
  <c r="CS155"/>
  <c r="CR155"/>
  <c r="CQ155"/>
  <c r="CN155"/>
  <c r="CF155"/>
  <c r="CE155"/>
  <c r="CD155"/>
  <c r="CC155"/>
  <c r="CB155"/>
  <c r="CK155" s="1"/>
  <c r="CA155"/>
  <c r="CJ155"/>
  <c r="BZ155"/>
  <c r="CO155"/>
  <c r="BY155"/>
  <c r="CH155"/>
  <c r="BX155"/>
  <c r="CV154"/>
  <c r="CU154"/>
  <c r="CT154"/>
  <c r="CS154"/>
  <c r="CR154"/>
  <c r="CQ154"/>
  <c r="CN154"/>
  <c r="CK154"/>
  <c r="CF154"/>
  <c r="CE154"/>
  <c r="CD154"/>
  <c r="CC154"/>
  <c r="CP154" s="1"/>
  <c r="CB154"/>
  <c r="CA154"/>
  <c r="CJ154" s="1"/>
  <c r="BZ154"/>
  <c r="CO154" s="1"/>
  <c r="BY154"/>
  <c r="CH154" s="1"/>
  <c r="BX154"/>
  <c r="CV153"/>
  <c r="CU153"/>
  <c r="CT153"/>
  <c r="CS153"/>
  <c r="CR153"/>
  <c r="CQ153"/>
  <c r="CN153"/>
  <c r="CK153"/>
  <c r="CF153"/>
  <c r="CE153"/>
  <c r="CD153"/>
  <c r="CC153"/>
  <c r="CB153"/>
  <c r="CA153"/>
  <c r="CJ153" s="1"/>
  <c r="BZ153"/>
  <c r="CO153" s="1"/>
  <c r="BY153"/>
  <c r="CH153" s="1"/>
  <c r="BX153"/>
  <c r="CV152"/>
  <c r="CU152"/>
  <c r="CT152"/>
  <c r="CS152"/>
  <c r="CR152"/>
  <c r="CQ152"/>
  <c r="CN152"/>
  <c r="CF152"/>
  <c r="CE152"/>
  <c r="CD152"/>
  <c r="CC152"/>
  <c r="CP152" s="1"/>
  <c r="CB152"/>
  <c r="CK152" s="1"/>
  <c r="CA152"/>
  <c r="CJ152"/>
  <c r="BZ152"/>
  <c r="CO152"/>
  <c r="BY152"/>
  <c r="CH152"/>
  <c r="BX152"/>
  <c r="CV151"/>
  <c r="CU151"/>
  <c r="CT151"/>
  <c r="CS151"/>
  <c r="CR151"/>
  <c r="CQ151"/>
  <c r="CN151"/>
  <c r="CF151"/>
  <c r="CE151"/>
  <c r="CD151"/>
  <c r="CC151"/>
  <c r="CB151"/>
  <c r="CK151" s="1"/>
  <c r="CA151"/>
  <c r="CJ151"/>
  <c r="BZ151"/>
  <c r="CO151"/>
  <c r="BY151"/>
  <c r="CH151"/>
  <c r="BX151"/>
  <c r="CV150"/>
  <c r="CU150"/>
  <c r="CT150"/>
  <c r="CS150"/>
  <c r="CR150"/>
  <c r="CQ150"/>
  <c r="CN150"/>
  <c r="CK150"/>
  <c r="CF150"/>
  <c r="CE150"/>
  <c r="CD150"/>
  <c r="CC150"/>
  <c r="CP150" s="1"/>
  <c r="CB150"/>
  <c r="CA150"/>
  <c r="CJ150" s="1"/>
  <c r="BZ150"/>
  <c r="CO150" s="1"/>
  <c r="BY150"/>
  <c r="CH150" s="1"/>
  <c r="BX150"/>
  <c r="CV149"/>
  <c r="CU149"/>
  <c r="CT149"/>
  <c r="CS149"/>
  <c r="CR149"/>
  <c r="CQ149"/>
  <c r="CN149"/>
  <c r="CK149"/>
  <c r="CF149"/>
  <c r="CE149"/>
  <c r="CD149"/>
  <c r="CC149"/>
  <c r="CB149"/>
  <c r="CA149"/>
  <c r="CJ149" s="1"/>
  <c r="BZ149"/>
  <c r="CO149" s="1"/>
  <c r="BY149"/>
  <c r="CH149" s="1"/>
  <c r="BX149"/>
  <c r="CV148"/>
  <c r="CU148"/>
  <c r="CT148"/>
  <c r="CS148"/>
  <c r="CR148"/>
  <c r="CQ148"/>
  <c r="CN148"/>
  <c r="CF148"/>
  <c r="CE148"/>
  <c r="CD148"/>
  <c r="CC148"/>
  <c r="CP148" s="1"/>
  <c r="CB148"/>
  <c r="CK148" s="1"/>
  <c r="CA148"/>
  <c r="CJ148"/>
  <c r="BZ148"/>
  <c r="CO148"/>
  <c r="BY148"/>
  <c r="CH148"/>
  <c r="BX148"/>
  <c r="CV147"/>
  <c r="CU147"/>
  <c r="CT147"/>
  <c r="CS147"/>
  <c r="CR147"/>
  <c r="CQ147"/>
  <c r="CN147"/>
  <c r="CF147"/>
  <c r="CE147"/>
  <c r="CD147"/>
  <c r="CC147"/>
  <c r="CB147"/>
  <c r="CK147" s="1"/>
  <c r="CA147"/>
  <c r="CJ147"/>
  <c r="BZ147"/>
  <c r="CO147"/>
  <c r="BY147"/>
  <c r="CH147"/>
  <c r="BX147"/>
  <c r="CV146"/>
  <c r="CU146"/>
  <c r="CT146"/>
  <c r="CS146"/>
  <c r="CR146"/>
  <c r="CQ146"/>
  <c r="CN146"/>
  <c r="CK146"/>
  <c r="CF146"/>
  <c r="CE146"/>
  <c r="CD146"/>
  <c r="CC146"/>
  <c r="CP146" s="1"/>
  <c r="CB146"/>
  <c r="CA146"/>
  <c r="CJ146" s="1"/>
  <c r="BZ146"/>
  <c r="CO146" s="1"/>
  <c r="BY146"/>
  <c r="CH146" s="1"/>
  <c r="BX146"/>
  <c r="CV145"/>
  <c r="CU145"/>
  <c r="CT145"/>
  <c r="CS145"/>
  <c r="CR145"/>
  <c r="CQ145"/>
  <c r="CN145"/>
  <c r="CK145"/>
  <c r="CF145"/>
  <c r="CE145"/>
  <c r="CD145"/>
  <c r="CC145"/>
  <c r="CB145"/>
  <c r="CA145"/>
  <c r="CJ145" s="1"/>
  <c r="BZ145"/>
  <c r="CO145" s="1"/>
  <c r="BY145"/>
  <c r="CH145" s="1"/>
  <c r="BX145"/>
  <c r="CV144"/>
  <c r="CU144"/>
  <c r="CT144"/>
  <c r="CS144"/>
  <c r="CR144"/>
  <c r="CQ144"/>
  <c r="CN144"/>
  <c r="CF144"/>
  <c r="CE144"/>
  <c r="CD144"/>
  <c r="CC144"/>
  <c r="CP144" s="1"/>
  <c r="CB144"/>
  <c r="CK144" s="1"/>
  <c r="CA144"/>
  <c r="CJ144"/>
  <c r="BZ144"/>
  <c r="CO144"/>
  <c r="BY144"/>
  <c r="CH144"/>
  <c r="BX144"/>
  <c r="CV143"/>
  <c r="CU143"/>
  <c r="CT143"/>
  <c r="CS143"/>
  <c r="CR143"/>
  <c r="CQ143"/>
  <c r="CN143"/>
  <c r="CF143"/>
  <c r="CE143"/>
  <c r="CD143"/>
  <c r="CC143"/>
  <c r="CB143"/>
  <c r="CK143" s="1"/>
  <c r="CA143"/>
  <c r="CJ143"/>
  <c r="BZ143"/>
  <c r="CO143"/>
  <c r="BY143"/>
  <c r="CH143"/>
  <c r="BX143"/>
  <c r="CV142"/>
  <c r="CU142"/>
  <c r="CT142"/>
  <c r="CS142"/>
  <c r="CR142"/>
  <c r="CQ142"/>
  <c r="CN142"/>
  <c r="CK142"/>
  <c r="CF142"/>
  <c r="CE142"/>
  <c r="CD142"/>
  <c r="CC142"/>
  <c r="CP142" s="1"/>
  <c r="CB142"/>
  <c r="CA142"/>
  <c r="CJ142" s="1"/>
  <c r="BZ142"/>
  <c r="CO142" s="1"/>
  <c r="BY142"/>
  <c r="CH142" s="1"/>
  <c r="BX142"/>
  <c r="CV141"/>
  <c r="CU141"/>
  <c r="CT141"/>
  <c r="CS141"/>
  <c r="CR141"/>
  <c r="CQ141"/>
  <c r="CN141"/>
  <c r="CK141"/>
  <c r="CF141"/>
  <c r="CE141"/>
  <c r="CD141"/>
  <c r="CC141"/>
  <c r="CB141"/>
  <c r="CA141"/>
  <c r="CJ141" s="1"/>
  <c r="BZ141"/>
  <c r="CO141" s="1"/>
  <c r="BY141"/>
  <c r="CH141" s="1"/>
  <c r="BX141"/>
  <c r="CV140"/>
  <c r="CU140"/>
  <c r="CT140"/>
  <c r="CS140"/>
  <c r="CR140"/>
  <c r="CQ140"/>
  <c r="CN140"/>
  <c r="CF140"/>
  <c r="CE140"/>
  <c r="CD140"/>
  <c r="CC140"/>
  <c r="CP140" s="1"/>
  <c r="CB140"/>
  <c r="CK140" s="1"/>
  <c r="CA140"/>
  <c r="CJ140"/>
  <c r="BZ140"/>
  <c r="CO140"/>
  <c r="BY140"/>
  <c r="CH140"/>
  <c r="BX140"/>
  <c r="CV139"/>
  <c r="CU139"/>
  <c r="CT139"/>
  <c r="CS139"/>
  <c r="CR139"/>
  <c r="CQ139"/>
  <c r="CN139"/>
  <c r="CF139"/>
  <c r="CE139"/>
  <c r="CD139"/>
  <c r="CC139"/>
  <c r="CB139"/>
  <c r="CA139"/>
  <c r="CJ139" s="1"/>
  <c r="BZ139"/>
  <c r="CO139" s="1"/>
  <c r="BY139"/>
  <c r="CH139" s="1"/>
  <c r="BX139"/>
  <c r="CV138"/>
  <c r="CU138"/>
  <c r="CT138"/>
  <c r="CS138"/>
  <c r="CR138"/>
  <c r="CQ138"/>
  <c r="CN138"/>
  <c r="CF138"/>
  <c r="CE138"/>
  <c r="CD138"/>
  <c r="CC138"/>
  <c r="CP138" s="1"/>
  <c r="CB138"/>
  <c r="CK138" s="1"/>
  <c r="CA138"/>
  <c r="CJ138"/>
  <c r="BZ138"/>
  <c r="CO138"/>
  <c r="BY138"/>
  <c r="CH138"/>
  <c r="BX138"/>
  <c r="CV137"/>
  <c r="CU137"/>
  <c r="CT137"/>
  <c r="CS137"/>
  <c r="CR137"/>
  <c r="CQ137"/>
  <c r="CN137"/>
  <c r="CF137"/>
  <c r="CE137"/>
  <c r="CD137"/>
  <c r="CC137"/>
  <c r="CB137"/>
  <c r="CA137"/>
  <c r="CJ137" s="1"/>
  <c r="BZ137"/>
  <c r="CO137" s="1"/>
  <c r="BY137"/>
  <c r="CH137" s="1"/>
  <c r="BX137"/>
  <c r="CV136"/>
  <c r="CU136"/>
  <c r="CT136"/>
  <c r="CS136"/>
  <c r="CR136"/>
  <c r="CQ136"/>
  <c r="CN136"/>
  <c r="CF136"/>
  <c r="CE136"/>
  <c r="CD136"/>
  <c r="CC136"/>
  <c r="CP136" s="1"/>
  <c r="CB136"/>
  <c r="CK136" s="1"/>
  <c r="CA136"/>
  <c r="CJ136"/>
  <c r="BZ136"/>
  <c r="CO136"/>
  <c r="BY136"/>
  <c r="CH136"/>
  <c r="BX136"/>
  <c r="CV135"/>
  <c r="CU135"/>
  <c r="CT135"/>
  <c r="CS135"/>
  <c r="CR135"/>
  <c r="CQ135"/>
  <c r="CN135"/>
  <c r="CF135"/>
  <c r="CE135"/>
  <c r="CD135"/>
  <c r="CC135"/>
  <c r="CB135"/>
  <c r="CK135" s="1"/>
  <c r="CA135"/>
  <c r="CJ135"/>
  <c r="BZ135"/>
  <c r="CO135"/>
  <c r="BY135"/>
  <c r="CH135"/>
  <c r="BX135"/>
  <c r="CV134"/>
  <c r="CU134"/>
  <c r="CT134"/>
  <c r="CS134"/>
  <c r="CR134"/>
  <c r="CQ134"/>
  <c r="CN134"/>
  <c r="CK134"/>
  <c r="CF134"/>
  <c r="CE134"/>
  <c r="CD134"/>
  <c r="CC134"/>
  <c r="CP134" s="1"/>
  <c r="CB134"/>
  <c r="CA134"/>
  <c r="CJ134" s="1"/>
  <c r="BZ134"/>
  <c r="CO134" s="1"/>
  <c r="BY134"/>
  <c r="CH134" s="1"/>
  <c r="BX134"/>
  <c r="CV133"/>
  <c r="CU133"/>
  <c r="CT133"/>
  <c r="CS133"/>
  <c r="CR133"/>
  <c r="CQ133"/>
  <c r="CN133"/>
  <c r="CK133"/>
  <c r="CF133"/>
  <c r="CE133"/>
  <c r="CD133"/>
  <c r="CC133"/>
  <c r="CB133"/>
  <c r="CA133"/>
  <c r="CJ133" s="1"/>
  <c r="BZ133"/>
  <c r="CO133" s="1"/>
  <c r="BY133"/>
  <c r="CH133" s="1"/>
  <c r="BX133"/>
  <c r="CV132"/>
  <c r="CU132"/>
  <c r="CT132"/>
  <c r="CS132"/>
  <c r="CR132"/>
  <c r="CQ132"/>
  <c r="CN132"/>
  <c r="CF132"/>
  <c r="CE132"/>
  <c r="CD132"/>
  <c r="CC132"/>
  <c r="CP132" s="1"/>
  <c r="CB132"/>
  <c r="CK132" s="1"/>
  <c r="CA132"/>
  <c r="CJ132"/>
  <c r="BZ132"/>
  <c r="CO132"/>
  <c r="BY132"/>
  <c r="CH132"/>
  <c r="BX132"/>
  <c r="CV131"/>
  <c r="CU131"/>
  <c r="CT131"/>
  <c r="CS131"/>
  <c r="CR131"/>
  <c r="CQ131"/>
  <c r="CN131"/>
  <c r="CF131"/>
  <c r="CE131"/>
  <c r="CD131"/>
  <c r="CC131"/>
  <c r="CB131"/>
  <c r="CK131" s="1"/>
  <c r="CA131"/>
  <c r="CJ131"/>
  <c r="BZ131"/>
  <c r="CO131"/>
  <c r="BY131"/>
  <c r="CH131"/>
  <c r="BX131"/>
  <c r="CV130"/>
  <c r="CU130"/>
  <c r="CT130"/>
  <c r="CS130"/>
  <c r="CR130"/>
  <c r="CQ130"/>
  <c r="CN130"/>
  <c r="CK130"/>
  <c r="CF130"/>
  <c r="CE130"/>
  <c r="CD130"/>
  <c r="CC130"/>
  <c r="CP130" s="1"/>
  <c r="CB130"/>
  <c r="CA130"/>
  <c r="CJ130" s="1"/>
  <c r="BZ130"/>
  <c r="CO130" s="1"/>
  <c r="BY130"/>
  <c r="CH130" s="1"/>
  <c r="BX130"/>
  <c r="CV129"/>
  <c r="CU129"/>
  <c r="CT129"/>
  <c r="CS129"/>
  <c r="CR129"/>
  <c r="CQ129"/>
  <c r="CN129"/>
  <c r="CK129"/>
  <c r="CF129"/>
  <c r="CE129"/>
  <c r="CD129"/>
  <c r="CC129"/>
  <c r="CB129"/>
  <c r="CA129"/>
  <c r="CJ129" s="1"/>
  <c r="BZ129"/>
  <c r="CO129" s="1"/>
  <c r="BY129"/>
  <c r="CH129" s="1"/>
  <c r="BX129"/>
  <c r="CV128"/>
  <c r="CU128"/>
  <c r="CT128"/>
  <c r="CS128"/>
  <c r="CR128"/>
  <c r="CQ128"/>
  <c r="CN128"/>
  <c r="CF128"/>
  <c r="CE128"/>
  <c r="CD128"/>
  <c r="CC128"/>
  <c r="CP128" s="1"/>
  <c r="CB128"/>
  <c r="CK128" s="1"/>
  <c r="CA128"/>
  <c r="CJ128"/>
  <c r="BZ128"/>
  <c r="CO128"/>
  <c r="BY128"/>
  <c r="CH128"/>
  <c r="BX128"/>
  <c r="CV127"/>
  <c r="CU127"/>
  <c r="CT127"/>
  <c r="CS127"/>
  <c r="CR127"/>
  <c r="CQ127"/>
  <c r="CN127"/>
  <c r="CF127"/>
  <c r="CE127"/>
  <c r="CD127"/>
  <c r="CC127"/>
  <c r="CB127"/>
  <c r="CA127"/>
  <c r="CJ127" s="1"/>
  <c r="BZ127"/>
  <c r="CO127" s="1"/>
  <c r="BY127"/>
  <c r="CH127" s="1"/>
  <c r="BX127"/>
  <c r="CV126"/>
  <c r="CU126"/>
  <c r="CT126"/>
  <c r="CS126"/>
  <c r="CR126"/>
  <c r="CQ126"/>
  <c r="CN126"/>
  <c r="CF126"/>
  <c r="CE126"/>
  <c r="CD126"/>
  <c r="CC126"/>
  <c r="CP126" s="1"/>
  <c r="CB126"/>
  <c r="CK126" s="1"/>
  <c r="CA126"/>
  <c r="CJ126"/>
  <c r="BZ126"/>
  <c r="CO126"/>
  <c r="BY126"/>
  <c r="CH126"/>
  <c r="BX126"/>
  <c r="CV125"/>
  <c r="CU125"/>
  <c r="CT125"/>
  <c r="CS125"/>
  <c r="CR125"/>
  <c r="CQ125"/>
  <c r="CN125"/>
  <c r="CF125"/>
  <c r="CE125"/>
  <c r="CD125"/>
  <c r="CC125"/>
  <c r="CB125"/>
  <c r="CK125" s="1"/>
  <c r="CA125"/>
  <c r="CJ125"/>
  <c r="BZ125"/>
  <c r="CO125"/>
  <c r="BY125"/>
  <c r="CH125"/>
  <c r="BX125"/>
  <c r="CV124"/>
  <c r="CU124"/>
  <c r="CT124"/>
  <c r="CS124"/>
  <c r="CR124"/>
  <c r="CQ124"/>
  <c r="CN124"/>
  <c r="CK124"/>
  <c r="CF124"/>
  <c r="CE124"/>
  <c r="CD124"/>
  <c r="CC124"/>
  <c r="CP124" s="1"/>
  <c r="CB124"/>
  <c r="CA124"/>
  <c r="CJ124" s="1"/>
  <c r="BZ124"/>
  <c r="CO124" s="1"/>
  <c r="BY124"/>
  <c r="CH124" s="1"/>
  <c r="BX124"/>
  <c r="CV123"/>
  <c r="CU123"/>
  <c r="CT123"/>
  <c r="CS123"/>
  <c r="CR123"/>
  <c r="CQ123"/>
  <c r="CN123"/>
  <c r="CF123"/>
  <c r="CE123"/>
  <c r="CD123"/>
  <c r="CC123"/>
  <c r="CP123" s="1"/>
  <c r="CL123"/>
  <c r="CB123"/>
  <c r="CK123"/>
  <c r="CA123"/>
  <c r="CJ123"/>
  <c r="BZ123"/>
  <c r="BY123"/>
  <c r="CH123" s="1"/>
  <c r="BX123"/>
  <c r="CG123"/>
  <c r="CV122"/>
  <c r="CU122"/>
  <c r="CT122"/>
  <c r="CS122"/>
  <c r="CR122"/>
  <c r="CQ122"/>
  <c r="CN122"/>
  <c r="CJ122"/>
  <c r="CF122"/>
  <c r="CE122"/>
  <c r="CD122"/>
  <c r="CC122"/>
  <c r="CL122" s="1"/>
  <c r="CP122"/>
  <c r="CB122"/>
  <c r="CK122"/>
  <c r="CA122"/>
  <c r="BZ122"/>
  <c r="BY122"/>
  <c r="CH122" s="1"/>
  <c r="BX122"/>
  <c r="CG122"/>
  <c r="CV121"/>
  <c r="CU121"/>
  <c r="CT121"/>
  <c r="CS121"/>
  <c r="CR121"/>
  <c r="CQ121"/>
  <c r="CN121"/>
  <c r="CJ121"/>
  <c r="CF121"/>
  <c r="CE121"/>
  <c r="CD121"/>
  <c r="CC121"/>
  <c r="CL121" s="1"/>
  <c r="CP121"/>
  <c r="CB121"/>
  <c r="CK121"/>
  <c r="CA121"/>
  <c r="BZ121"/>
  <c r="BY121"/>
  <c r="CH121" s="1"/>
  <c r="BX121"/>
  <c r="CG121"/>
  <c r="CV120"/>
  <c r="CU120"/>
  <c r="CT120"/>
  <c r="CS120"/>
  <c r="CR120"/>
  <c r="CQ120"/>
  <c r="CN120"/>
  <c r="CJ120"/>
  <c r="CF120"/>
  <c r="CE120"/>
  <c r="CD120"/>
  <c r="CC120"/>
  <c r="CL120" s="1"/>
  <c r="CP120"/>
  <c r="CB120"/>
  <c r="CK120"/>
  <c r="CA120"/>
  <c r="BZ120"/>
  <c r="BY120"/>
  <c r="CH120" s="1"/>
  <c r="BX120"/>
  <c r="CG120"/>
  <c r="CV119"/>
  <c r="CU119"/>
  <c r="CT119"/>
  <c r="CS119"/>
  <c r="CR119"/>
  <c r="CQ119"/>
  <c r="CN119"/>
  <c r="CJ119"/>
  <c r="CF119"/>
  <c r="CE119"/>
  <c r="CD119"/>
  <c r="CC119"/>
  <c r="CL119" s="1"/>
  <c r="CP119"/>
  <c r="CB119"/>
  <c r="CK119"/>
  <c r="CA119"/>
  <c r="BZ119"/>
  <c r="CO119" s="1"/>
  <c r="BY119"/>
  <c r="CH119" s="1"/>
  <c r="BX119"/>
  <c r="CG119"/>
  <c r="CV118"/>
  <c r="CU118"/>
  <c r="CT118"/>
  <c r="CS118"/>
  <c r="CR118"/>
  <c r="CQ118"/>
  <c r="CN118"/>
  <c r="CJ118"/>
  <c r="CF118"/>
  <c r="CE118"/>
  <c r="CD118"/>
  <c r="CC118"/>
  <c r="CL118" s="1"/>
  <c r="CP118"/>
  <c r="CB118"/>
  <c r="CA118"/>
  <c r="BZ118"/>
  <c r="CO118" s="1"/>
  <c r="BY118"/>
  <c r="CK118" s="1"/>
  <c r="BX118"/>
  <c r="CG118"/>
  <c r="CV117"/>
  <c r="CU117"/>
  <c r="CT117"/>
  <c r="CS117"/>
  <c r="CR117"/>
  <c r="CQ117"/>
  <c r="CN117"/>
  <c r="CJ117"/>
  <c r="CF117"/>
  <c r="CE117"/>
  <c r="CD117"/>
  <c r="CC117"/>
  <c r="CL117" s="1"/>
  <c r="CP117"/>
  <c r="CB117"/>
  <c r="CK117"/>
  <c r="CA117"/>
  <c r="BZ117"/>
  <c r="CO117" s="1"/>
  <c r="BY117"/>
  <c r="CH117" s="1"/>
  <c r="BX117"/>
  <c r="CG117"/>
  <c r="CV116"/>
  <c r="CU116"/>
  <c r="CT116"/>
  <c r="CS116"/>
  <c r="CR116"/>
  <c r="CQ116"/>
  <c r="CN116"/>
  <c r="CJ116"/>
  <c r="CF116"/>
  <c r="CE116"/>
  <c r="CD116"/>
  <c r="CC116"/>
  <c r="CL116" s="1"/>
  <c r="CP116"/>
  <c r="CB116"/>
  <c r="CK116"/>
  <c r="CA116"/>
  <c r="BZ116"/>
  <c r="CO116" s="1"/>
  <c r="BY116"/>
  <c r="CH116" s="1"/>
  <c r="BX116"/>
  <c r="CG116"/>
  <c r="CV115"/>
  <c r="CU115"/>
  <c r="CT115"/>
  <c r="CS115"/>
  <c r="CR115"/>
  <c r="CQ115"/>
  <c r="CN115"/>
  <c r="CJ115"/>
  <c r="CF115"/>
  <c r="CE115"/>
  <c r="CD115"/>
  <c r="CC115"/>
  <c r="CL115" s="1"/>
  <c r="CP115"/>
  <c r="CB115"/>
  <c r="CK115"/>
  <c r="CA115"/>
  <c r="BZ115"/>
  <c r="CO115" s="1"/>
  <c r="BY115"/>
  <c r="CH115" s="1"/>
  <c r="BX115"/>
  <c r="CG115"/>
  <c r="CV114"/>
  <c r="CU114"/>
  <c r="CT114"/>
  <c r="CS114"/>
  <c r="CR114"/>
  <c r="CQ114"/>
  <c r="CN114"/>
  <c r="CJ114"/>
  <c r="CF114"/>
  <c r="CE114"/>
  <c r="CD114"/>
  <c r="CC114"/>
  <c r="CL114" s="1"/>
  <c r="CP114"/>
  <c r="CB114"/>
  <c r="CK114"/>
  <c r="CA114"/>
  <c r="BZ114"/>
  <c r="CO114" s="1"/>
  <c r="BY114"/>
  <c r="CH114" s="1"/>
  <c r="BX114"/>
  <c r="CG114"/>
  <c r="CV113"/>
  <c r="CU113"/>
  <c r="CT113"/>
  <c r="CS113"/>
  <c r="CR113"/>
  <c r="CQ113"/>
  <c r="CN113"/>
  <c r="CJ113"/>
  <c r="CF113"/>
  <c r="CE113"/>
  <c r="CD113"/>
  <c r="CC113"/>
  <c r="CL113" s="1"/>
  <c r="CP113"/>
  <c r="CB113"/>
  <c r="CK113"/>
  <c r="CA113"/>
  <c r="BZ113"/>
  <c r="CO113" s="1"/>
  <c r="BY113"/>
  <c r="CH113" s="1"/>
  <c r="BX113"/>
  <c r="CG113"/>
  <c r="CV112"/>
  <c r="CU112"/>
  <c r="CT112"/>
  <c r="CS112"/>
  <c r="CR112"/>
  <c r="CQ112"/>
  <c r="CN112"/>
  <c r="CJ112"/>
  <c r="CF112"/>
  <c r="CE112"/>
  <c r="CD112"/>
  <c r="CC112"/>
  <c r="CL112" s="1"/>
  <c r="CP112"/>
  <c r="CB112"/>
  <c r="CK112"/>
  <c r="CA112"/>
  <c r="BZ112"/>
  <c r="CO112" s="1"/>
  <c r="BY112"/>
  <c r="CH112" s="1"/>
  <c r="BX112"/>
  <c r="CG112"/>
  <c r="CV111"/>
  <c r="CU111"/>
  <c r="CT111"/>
  <c r="CS111"/>
  <c r="CR111"/>
  <c r="CQ111"/>
  <c r="CN111"/>
  <c r="CJ111"/>
  <c r="CF111"/>
  <c r="CE111"/>
  <c r="CD111"/>
  <c r="CC111"/>
  <c r="CL111" s="1"/>
  <c r="CP111"/>
  <c r="CB111"/>
  <c r="CK111"/>
  <c r="CA111"/>
  <c r="BZ111"/>
  <c r="CO111" s="1"/>
  <c r="BY111"/>
  <c r="CH111" s="1"/>
  <c r="BX111"/>
  <c r="CG111"/>
  <c r="CV110"/>
  <c r="CU110"/>
  <c r="CT110"/>
  <c r="CS110"/>
  <c r="CR110"/>
  <c r="CQ110"/>
  <c r="CN110"/>
  <c r="CJ110"/>
  <c r="CF110"/>
  <c r="CE110"/>
  <c r="CD110"/>
  <c r="CC110"/>
  <c r="CL110" s="1"/>
  <c r="CP110"/>
  <c r="CB110"/>
  <c r="CK110"/>
  <c r="CA110"/>
  <c r="BZ110"/>
  <c r="CO110" s="1"/>
  <c r="BY110"/>
  <c r="CH110" s="1"/>
  <c r="BX110"/>
  <c r="CG110"/>
  <c r="CV109"/>
  <c r="CU109"/>
  <c r="CT109"/>
  <c r="CS109"/>
  <c r="CR109"/>
  <c r="CQ109"/>
  <c r="CN109"/>
  <c r="CJ109"/>
  <c r="CF109"/>
  <c r="CE109"/>
  <c r="CD109"/>
  <c r="CC109"/>
  <c r="CL109" s="1"/>
  <c r="CP109"/>
  <c r="CB109"/>
  <c r="CK109"/>
  <c r="CA109"/>
  <c r="BZ109"/>
  <c r="CO109" s="1"/>
  <c r="BY109"/>
  <c r="CH109" s="1"/>
  <c r="BX109"/>
  <c r="CG109"/>
  <c r="CV108"/>
  <c r="CU108"/>
  <c r="CT108"/>
  <c r="CS108"/>
  <c r="CR108"/>
  <c r="CQ108"/>
  <c r="CN108"/>
  <c r="CJ108"/>
  <c r="CF108"/>
  <c r="CE108"/>
  <c r="CD108"/>
  <c r="CC108"/>
  <c r="CL108" s="1"/>
  <c r="CP108"/>
  <c r="CB108"/>
  <c r="CK108"/>
  <c r="CA108"/>
  <c r="BZ108"/>
  <c r="CO108" s="1"/>
  <c r="BY108"/>
  <c r="CH108" s="1"/>
  <c r="BX108"/>
  <c r="CG108"/>
  <c r="CV107"/>
  <c r="CU107"/>
  <c r="CT107"/>
  <c r="CS107"/>
  <c r="CR107"/>
  <c r="CQ107"/>
  <c r="CN107"/>
  <c r="CJ107"/>
  <c r="CF107"/>
  <c r="CE107"/>
  <c r="CD107"/>
  <c r="CC107"/>
  <c r="CL107" s="1"/>
  <c r="CP107"/>
  <c r="CB107"/>
  <c r="CK107"/>
  <c r="CA107"/>
  <c r="BZ107"/>
  <c r="CO107" s="1"/>
  <c r="BY107"/>
  <c r="CH107" s="1"/>
  <c r="BX107"/>
  <c r="CG107"/>
  <c r="CV106"/>
  <c r="CU106"/>
  <c r="CT106"/>
  <c r="CS106"/>
  <c r="CR106"/>
  <c r="CQ106"/>
  <c r="CN106"/>
  <c r="CJ106"/>
  <c r="CF106"/>
  <c r="CE106"/>
  <c r="CD106"/>
  <c r="CC106"/>
  <c r="CL106" s="1"/>
  <c r="CP106"/>
  <c r="CB106"/>
  <c r="CK106"/>
  <c r="CA106"/>
  <c r="BZ106"/>
  <c r="CO106" s="1"/>
  <c r="BY106"/>
  <c r="CH106" s="1"/>
  <c r="BX106"/>
  <c r="CG106"/>
  <c r="CV105"/>
  <c r="CU105"/>
  <c r="CT105"/>
  <c r="CS105"/>
  <c r="CR105"/>
  <c r="CQ105"/>
  <c r="CN105"/>
  <c r="CJ105"/>
  <c r="CF105"/>
  <c r="CE105"/>
  <c r="CD105"/>
  <c r="CC105"/>
  <c r="CL105" s="1"/>
  <c r="CP105"/>
  <c r="CB105"/>
  <c r="CK105"/>
  <c r="CA105"/>
  <c r="BZ105"/>
  <c r="CO105" s="1"/>
  <c r="BY105"/>
  <c r="CH105" s="1"/>
  <c r="BX105"/>
  <c r="CG105"/>
  <c r="CV104"/>
  <c r="CU104"/>
  <c r="CT104"/>
  <c r="CS104"/>
  <c r="CR104"/>
  <c r="CQ104"/>
  <c r="CN104"/>
  <c r="CJ104"/>
  <c r="CF104"/>
  <c r="CE104"/>
  <c r="CD104"/>
  <c r="CC104"/>
  <c r="CL104" s="1"/>
  <c r="CP104"/>
  <c r="CB104"/>
  <c r="CK104"/>
  <c r="CA104"/>
  <c r="BZ104"/>
  <c r="CO104" s="1"/>
  <c r="BY104"/>
  <c r="CH104" s="1"/>
  <c r="BX104"/>
  <c r="CG104"/>
  <c r="CV103"/>
  <c r="CU103"/>
  <c r="CT103"/>
  <c r="CS103"/>
  <c r="CR103"/>
  <c r="CQ103"/>
  <c r="CN103"/>
  <c r="CJ103"/>
  <c r="CF103"/>
  <c r="CE103"/>
  <c r="CD103"/>
  <c r="CC103"/>
  <c r="CL103" s="1"/>
  <c r="CP103"/>
  <c r="CB103"/>
  <c r="CK103"/>
  <c r="CA103"/>
  <c r="BZ103"/>
  <c r="CO103" s="1"/>
  <c r="BY103"/>
  <c r="CH103" s="1"/>
  <c r="BX103"/>
  <c r="CG103"/>
  <c r="CV102"/>
  <c r="CU102"/>
  <c r="CT102"/>
  <c r="CS102"/>
  <c r="CR102"/>
  <c r="CQ102"/>
  <c r="CN102"/>
  <c r="CJ102"/>
  <c r="CF102"/>
  <c r="CE102"/>
  <c r="CD102"/>
  <c r="CC102"/>
  <c r="CL102" s="1"/>
  <c r="CP102"/>
  <c r="CB102"/>
  <c r="CK102"/>
  <c r="CA102"/>
  <c r="BZ102"/>
  <c r="CO102" s="1"/>
  <c r="BY102"/>
  <c r="CH102" s="1"/>
  <c r="BX102"/>
  <c r="CG102"/>
  <c r="CV101"/>
  <c r="CU101"/>
  <c r="CT101"/>
  <c r="CS101"/>
  <c r="CR101"/>
  <c r="CQ101"/>
  <c r="CN101"/>
  <c r="CJ101"/>
  <c r="CF101"/>
  <c r="CE101"/>
  <c r="CD101"/>
  <c r="CC101"/>
  <c r="CL101" s="1"/>
  <c r="CP101"/>
  <c r="CB101"/>
  <c r="CK101"/>
  <c r="CA101"/>
  <c r="BZ101"/>
  <c r="CO101" s="1"/>
  <c r="BY101"/>
  <c r="CH101" s="1"/>
  <c r="BX101"/>
  <c r="CG101"/>
  <c r="CV100"/>
  <c r="CU100"/>
  <c r="CT100"/>
  <c r="CS100"/>
  <c r="CR100"/>
  <c r="CQ100"/>
  <c r="CN100"/>
  <c r="CJ100"/>
  <c r="CF100"/>
  <c r="CE100"/>
  <c r="CD100"/>
  <c r="CC100"/>
  <c r="CL100" s="1"/>
  <c r="CP100"/>
  <c r="CB100"/>
  <c r="CK100"/>
  <c r="CA100"/>
  <c r="BZ100"/>
  <c r="CO100" s="1"/>
  <c r="BY100"/>
  <c r="CH100" s="1"/>
  <c r="BX100"/>
  <c r="CG100"/>
  <c r="CV99"/>
  <c r="CU99"/>
  <c r="CT99"/>
  <c r="CS99"/>
  <c r="CR99"/>
  <c r="CQ99"/>
  <c r="CN99"/>
  <c r="CJ99"/>
  <c r="CF99"/>
  <c r="CE99"/>
  <c r="CD99"/>
  <c r="CC99"/>
  <c r="CL99" s="1"/>
  <c r="CP99"/>
  <c r="CB99"/>
  <c r="CK99"/>
  <c r="CA99"/>
  <c r="BZ99"/>
  <c r="CO99" s="1"/>
  <c r="BY99"/>
  <c r="CH99" s="1"/>
  <c r="BX99"/>
  <c r="CG99"/>
  <c r="CV98"/>
  <c r="CU98"/>
  <c r="CT98"/>
  <c r="CS98"/>
  <c r="CR98"/>
  <c r="CQ98"/>
  <c r="CN98"/>
  <c r="CJ98"/>
  <c r="CF98"/>
  <c r="CE98"/>
  <c r="CD98"/>
  <c r="CC98"/>
  <c r="CL98" s="1"/>
  <c r="CP98"/>
  <c r="CB98"/>
  <c r="CK98"/>
  <c r="CA98"/>
  <c r="BZ98"/>
  <c r="CO98" s="1"/>
  <c r="BY98"/>
  <c r="CH98" s="1"/>
  <c r="BX98"/>
  <c r="CG98"/>
  <c r="CV97"/>
  <c r="CU97"/>
  <c r="CT97"/>
  <c r="CS97"/>
  <c r="CR97"/>
  <c r="CQ97"/>
  <c r="CN97"/>
  <c r="CJ97"/>
  <c r="CF97"/>
  <c r="CE97"/>
  <c r="CD97"/>
  <c r="CC97"/>
  <c r="CL97" s="1"/>
  <c r="CP97"/>
  <c r="CB97"/>
  <c r="CK97"/>
  <c r="CA97"/>
  <c r="BZ97"/>
  <c r="CO97" s="1"/>
  <c r="BY97"/>
  <c r="CH97" s="1"/>
  <c r="BX97"/>
  <c r="CG97"/>
  <c r="CV96"/>
  <c r="CU96"/>
  <c r="CT96"/>
  <c r="CS96"/>
  <c r="CR96"/>
  <c r="CQ96"/>
  <c r="CN96"/>
  <c r="CJ96"/>
  <c r="CF96"/>
  <c r="CE96"/>
  <c r="CD96"/>
  <c r="CC96"/>
  <c r="CL96" s="1"/>
  <c r="CP96"/>
  <c r="CB96"/>
  <c r="CK96"/>
  <c r="CA96"/>
  <c r="BZ96"/>
  <c r="CO96" s="1"/>
  <c r="BY96"/>
  <c r="CH96" s="1"/>
  <c r="BX96"/>
  <c r="CG96"/>
  <c r="CV95"/>
  <c r="CU95"/>
  <c r="CT95"/>
  <c r="CS95"/>
  <c r="CR95"/>
  <c r="CQ95"/>
  <c r="CN95"/>
  <c r="CJ95"/>
  <c r="CF95"/>
  <c r="CE95"/>
  <c r="CD95"/>
  <c r="CC95"/>
  <c r="CL95" s="1"/>
  <c r="CP95"/>
  <c r="CB95"/>
  <c r="CK95"/>
  <c r="CA95"/>
  <c r="BZ95"/>
  <c r="CO95" s="1"/>
  <c r="BY95"/>
  <c r="CH95" s="1"/>
  <c r="BX95"/>
  <c r="CG95"/>
  <c r="CV94"/>
  <c r="CU94"/>
  <c r="CT94"/>
  <c r="CS94"/>
  <c r="CR94"/>
  <c r="CQ94"/>
  <c r="CN94"/>
  <c r="CJ94"/>
  <c r="CF94"/>
  <c r="CE94"/>
  <c r="CD94"/>
  <c r="CC94"/>
  <c r="CL94" s="1"/>
  <c r="CP94"/>
  <c r="CB94"/>
  <c r="CK94"/>
  <c r="CA94"/>
  <c r="BZ94"/>
  <c r="CO94" s="1"/>
  <c r="BY94"/>
  <c r="CH94" s="1"/>
  <c r="BX94"/>
  <c r="CG94"/>
  <c r="CV93"/>
  <c r="CU93"/>
  <c r="CT93"/>
  <c r="CS93"/>
  <c r="CR93"/>
  <c r="CQ93"/>
  <c r="CN93"/>
  <c r="CJ93"/>
  <c r="CF93"/>
  <c r="CE93"/>
  <c r="CD93"/>
  <c r="CC93"/>
  <c r="CL93" s="1"/>
  <c r="CP93"/>
  <c r="CB93"/>
  <c r="CK93"/>
  <c r="CA93"/>
  <c r="BZ93"/>
  <c r="CO93" s="1"/>
  <c r="BY93"/>
  <c r="CH93" s="1"/>
  <c r="BX93"/>
  <c r="CG93"/>
  <c r="CV92"/>
  <c r="CU92"/>
  <c r="CT92"/>
  <c r="CS92"/>
  <c r="CR92"/>
  <c r="CQ92"/>
  <c r="CN92"/>
  <c r="CJ92"/>
  <c r="CF92"/>
  <c r="CE92"/>
  <c r="CD92"/>
  <c r="CC92"/>
  <c r="CL92" s="1"/>
  <c r="CP92"/>
  <c r="CB92"/>
  <c r="CK92"/>
  <c r="CA92"/>
  <c r="BZ92"/>
  <c r="CO92" s="1"/>
  <c r="BY92"/>
  <c r="CH92" s="1"/>
  <c r="BX92"/>
  <c r="CG92"/>
  <c r="CV91"/>
  <c r="CU91"/>
  <c r="CT91"/>
  <c r="CS91"/>
  <c r="CR91"/>
  <c r="CQ91"/>
  <c r="CN91"/>
  <c r="CJ91"/>
  <c r="CF91"/>
  <c r="CE91"/>
  <c r="CD91"/>
  <c r="CC91"/>
  <c r="CL91" s="1"/>
  <c r="CP91"/>
  <c r="CB91"/>
  <c r="CK91"/>
  <c r="CA91"/>
  <c r="BZ91"/>
  <c r="CO91" s="1"/>
  <c r="BY91"/>
  <c r="CH91" s="1"/>
  <c r="BX91"/>
  <c r="CG91"/>
  <c r="CV90"/>
  <c r="CU90"/>
  <c r="CT90"/>
  <c r="CS90"/>
  <c r="CR90"/>
  <c r="CQ90"/>
  <c r="CN90"/>
  <c r="CJ90"/>
  <c r="CF90"/>
  <c r="CE90"/>
  <c r="CD90"/>
  <c r="CC90"/>
  <c r="CL90" s="1"/>
  <c r="CP90"/>
  <c r="CB90"/>
  <c r="CK90"/>
  <c r="CA90"/>
  <c r="BZ90"/>
  <c r="CO90" s="1"/>
  <c r="BY90"/>
  <c r="CH90" s="1"/>
  <c r="BX90"/>
  <c r="CG90"/>
  <c r="CV89"/>
  <c r="CU89"/>
  <c r="CT89"/>
  <c r="CS89"/>
  <c r="CR89"/>
  <c r="CQ89"/>
  <c r="CN89"/>
  <c r="CJ89"/>
  <c r="CF89"/>
  <c r="CE89"/>
  <c r="CD89"/>
  <c r="CC89"/>
  <c r="CL89" s="1"/>
  <c r="CP89"/>
  <c r="CB89"/>
  <c r="CK89"/>
  <c r="CA89"/>
  <c r="BZ89"/>
  <c r="CO89" s="1"/>
  <c r="BY89"/>
  <c r="CH89" s="1"/>
  <c r="BX89"/>
  <c r="CG89"/>
  <c r="CV88"/>
  <c r="CU88"/>
  <c r="CT88"/>
  <c r="CS88"/>
  <c r="CR88"/>
  <c r="CQ88"/>
  <c r="CN88"/>
  <c r="CJ88"/>
  <c r="CF88"/>
  <c r="CE88"/>
  <c r="CD88"/>
  <c r="CC88"/>
  <c r="CL88" s="1"/>
  <c r="CP88"/>
  <c r="CB88"/>
  <c r="CK88"/>
  <c r="CA88"/>
  <c r="BZ88"/>
  <c r="CO88" s="1"/>
  <c r="BY88"/>
  <c r="CH88" s="1"/>
  <c r="BX88"/>
  <c r="CG88"/>
  <c r="CV87"/>
  <c r="CU87"/>
  <c r="CT87"/>
  <c r="CS87"/>
  <c r="CR87"/>
  <c r="CQ87"/>
  <c r="CN87"/>
  <c r="CJ87"/>
  <c r="CF87"/>
  <c r="CE87"/>
  <c r="CD87"/>
  <c r="CC87"/>
  <c r="CL87" s="1"/>
  <c r="CP87"/>
  <c r="CB87"/>
  <c r="CK87"/>
  <c r="CA87"/>
  <c r="BZ87"/>
  <c r="CO87" s="1"/>
  <c r="BY87"/>
  <c r="CH87" s="1"/>
  <c r="BX87"/>
  <c r="CG87"/>
  <c r="CV86"/>
  <c r="CU86"/>
  <c r="CT86"/>
  <c r="CS86"/>
  <c r="CR86"/>
  <c r="CQ86"/>
  <c r="CN86"/>
  <c r="CJ86"/>
  <c r="CF86"/>
  <c r="CE86"/>
  <c r="CD86"/>
  <c r="CC86"/>
  <c r="CL86" s="1"/>
  <c r="CP86"/>
  <c r="CB86"/>
  <c r="CK86"/>
  <c r="CA86"/>
  <c r="BZ86"/>
  <c r="CO86" s="1"/>
  <c r="BY86"/>
  <c r="CH86" s="1"/>
  <c r="BX86"/>
  <c r="CG86"/>
  <c r="CV85"/>
  <c r="CU85"/>
  <c r="CT85"/>
  <c r="CS85"/>
  <c r="CR85"/>
  <c r="CQ85"/>
  <c r="CN85"/>
  <c r="CJ85"/>
  <c r="CF85"/>
  <c r="CE85"/>
  <c r="CD85"/>
  <c r="CC85"/>
  <c r="CL85" s="1"/>
  <c r="CP85"/>
  <c r="CB85"/>
  <c r="CK85"/>
  <c r="CA85"/>
  <c r="BZ85"/>
  <c r="CO85" s="1"/>
  <c r="BY85"/>
  <c r="CH85" s="1"/>
  <c r="BX85"/>
  <c r="CG85"/>
  <c r="CV84"/>
  <c r="CU84"/>
  <c r="CT84"/>
  <c r="CS84"/>
  <c r="CR84"/>
  <c r="CQ84"/>
  <c r="CN84"/>
  <c r="CJ84"/>
  <c r="CF84"/>
  <c r="CE84"/>
  <c r="CD84"/>
  <c r="CC84"/>
  <c r="CL84" s="1"/>
  <c r="CP84"/>
  <c r="CB84"/>
  <c r="CK84"/>
  <c r="CA84"/>
  <c r="BZ84"/>
  <c r="CO84" s="1"/>
  <c r="BY84"/>
  <c r="CH84" s="1"/>
  <c r="BX84"/>
  <c r="CG84"/>
  <c r="CV83"/>
  <c r="CU83"/>
  <c r="CT83"/>
  <c r="CS83"/>
  <c r="CR83"/>
  <c r="CQ83"/>
  <c r="CN83"/>
  <c r="CJ83"/>
  <c r="CF83"/>
  <c r="CE83"/>
  <c r="CD83"/>
  <c r="CC83"/>
  <c r="CL83" s="1"/>
  <c r="CP83"/>
  <c r="CB83"/>
  <c r="CK83"/>
  <c r="CA83"/>
  <c r="BZ83"/>
  <c r="CO83" s="1"/>
  <c r="BY83"/>
  <c r="CH83" s="1"/>
  <c r="BX83"/>
  <c r="CG83"/>
  <c r="CV82"/>
  <c r="CU82"/>
  <c r="CT82"/>
  <c r="CS82"/>
  <c r="CR82"/>
  <c r="CQ82"/>
  <c r="CN82"/>
  <c r="CJ82"/>
  <c r="CF82"/>
  <c r="CE82"/>
  <c r="CD82"/>
  <c r="CC82"/>
  <c r="CL82" s="1"/>
  <c r="CP82"/>
  <c r="CB82"/>
  <c r="CK82"/>
  <c r="CA82"/>
  <c r="BZ82"/>
  <c r="CO82" s="1"/>
  <c r="BY82"/>
  <c r="CH82" s="1"/>
  <c r="BX82"/>
  <c r="CG82"/>
  <c r="CV81"/>
  <c r="CU81"/>
  <c r="CT81"/>
  <c r="CS81"/>
  <c r="CR81"/>
  <c r="CQ81"/>
  <c r="CN81"/>
  <c r="CJ81"/>
  <c r="CF81"/>
  <c r="CE81"/>
  <c r="CD81"/>
  <c r="CC81"/>
  <c r="CL81" s="1"/>
  <c r="CP81"/>
  <c r="CB81"/>
  <c r="CK81"/>
  <c r="CA81"/>
  <c r="BZ81"/>
  <c r="CO81" s="1"/>
  <c r="BY81"/>
  <c r="CH81" s="1"/>
  <c r="BX81"/>
  <c r="CG81"/>
  <c r="CV80"/>
  <c r="CU80"/>
  <c r="CT80"/>
  <c r="CS80"/>
  <c r="CR80"/>
  <c r="CQ80"/>
  <c r="CN80"/>
  <c r="CJ80"/>
  <c r="CF80"/>
  <c r="CE80"/>
  <c r="CD80"/>
  <c r="CC80"/>
  <c r="CL80" s="1"/>
  <c r="CP80"/>
  <c r="CB80"/>
  <c r="CK80"/>
  <c r="CA80"/>
  <c r="BZ80"/>
  <c r="CO80" s="1"/>
  <c r="BY80"/>
  <c r="CH80" s="1"/>
  <c r="BX80"/>
  <c r="CG80"/>
  <c r="CV79"/>
  <c r="CU79"/>
  <c r="CT79"/>
  <c r="CS79"/>
  <c r="CR79"/>
  <c r="CQ79"/>
  <c r="CN79"/>
  <c r="CJ79"/>
  <c r="CF79"/>
  <c r="CE79"/>
  <c r="CD79"/>
  <c r="CC79"/>
  <c r="CL79" s="1"/>
  <c r="CP79"/>
  <c r="CB79"/>
  <c r="CK79"/>
  <c r="CA79"/>
  <c r="BZ79"/>
  <c r="CO79" s="1"/>
  <c r="BY79"/>
  <c r="CH79" s="1"/>
  <c r="BX79"/>
  <c r="CG79"/>
  <c r="CV78"/>
  <c r="CU78"/>
  <c r="CT78"/>
  <c r="CS78"/>
  <c r="CR78"/>
  <c r="CQ78"/>
  <c r="CN78"/>
  <c r="CJ78"/>
  <c r="CF78"/>
  <c r="CE78"/>
  <c r="CD78"/>
  <c r="CC78"/>
  <c r="CL78" s="1"/>
  <c r="CP78"/>
  <c r="CB78"/>
  <c r="CK78"/>
  <c r="CA78"/>
  <c r="BZ78"/>
  <c r="CO78" s="1"/>
  <c r="BY78"/>
  <c r="CH78" s="1"/>
  <c r="BX78"/>
  <c r="CG78"/>
  <c r="CV77"/>
  <c r="CU77"/>
  <c r="CT77"/>
  <c r="CS77"/>
  <c r="CR77"/>
  <c r="CQ77"/>
  <c r="CN77"/>
  <c r="CJ77"/>
  <c r="CF77"/>
  <c r="CE77"/>
  <c r="CD77"/>
  <c r="CC77"/>
  <c r="CL77" s="1"/>
  <c r="CP77"/>
  <c r="CB77"/>
  <c r="CA77"/>
  <c r="BZ77"/>
  <c r="CO77" s="1"/>
  <c r="BY77"/>
  <c r="CK77" s="1"/>
  <c r="BX77"/>
  <c r="CG77"/>
  <c r="CV76"/>
  <c r="CU76"/>
  <c r="CT76"/>
  <c r="CS76"/>
  <c r="CR76"/>
  <c r="CQ76"/>
  <c r="CN76"/>
  <c r="CJ76"/>
  <c r="CF76"/>
  <c r="CE76"/>
  <c r="CD76"/>
  <c r="CC76"/>
  <c r="CL76" s="1"/>
  <c r="CP76"/>
  <c r="CB76"/>
  <c r="CK76"/>
  <c r="CA76"/>
  <c r="BZ76"/>
  <c r="CO76" s="1"/>
  <c r="BY76"/>
  <c r="CH76" s="1"/>
  <c r="BX76"/>
  <c r="CG76"/>
  <c r="CV75"/>
  <c r="CU75"/>
  <c r="CT75"/>
  <c r="CS75"/>
  <c r="CR75"/>
  <c r="CQ75"/>
  <c r="CN75"/>
  <c r="CJ75"/>
  <c r="CF75"/>
  <c r="CE75"/>
  <c r="CD75"/>
  <c r="CC75"/>
  <c r="CL75" s="1"/>
  <c r="CP75"/>
  <c r="CB75"/>
  <c r="CK75"/>
  <c r="CA75"/>
  <c r="BZ75"/>
  <c r="CO75" s="1"/>
  <c r="BY75"/>
  <c r="CH75" s="1"/>
  <c r="BX75"/>
  <c r="CG75"/>
  <c r="CV74"/>
  <c r="CU74"/>
  <c r="CT74"/>
  <c r="CS74"/>
  <c r="CR74"/>
  <c r="CQ74"/>
  <c r="CN74"/>
  <c r="CJ74"/>
  <c r="CF74"/>
  <c r="CE74"/>
  <c r="CD74"/>
  <c r="CC74"/>
  <c r="CL74" s="1"/>
  <c r="CP74"/>
  <c r="CB74"/>
  <c r="CK74"/>
  <c r="CA74"/>
  <c r="BZ74"/>
  <c r="CO74" s="1"/>
  <c r="BY74"/>
  <c r="CH74" s="1"/>
  <c r="BX74"/>
  <c r="CG74"/>
  <c r="CV73"/>
  <c r="CU73"/>
  <c r="CT73"/>
  <c r="CS73"/>
  <c r="CR73"/>
  <c r="CQ73"/>
  <c r="CN73"/>
  <c r="CJ73"/>
  <c r="CF73"/>
  <c r="CE73"/>
  <c r="CD73"/>
  <c r="CC73"/>
  <c r="CL73" s="1"/>
  <c r="CP73"/>
  <c r="CB73"/>
  <c r="CK73"/>
  <c r="CA73"/>
  <c r="BZ73"/>
  <c r="CO73" s="1"/>
  <c r="BY73"/>
  <c r="CH73" s="1"/>
  <c r="BX73"/>
  <c r="CG73"/>
  <c r="CV72"/>
  <c r="CU72"/>
  <c r="CT72"/>
  <c r="CS72"/>
  <c r="CR72"/>
  <c r="CQ72"/>
  <c r="CN72"/>
  <c r="CJ72"/>
  <c r="CF72"/>
  <c r="CE72"/>
  <c r="CD72"/>
  <c r="CC72"/>
  <c r="CL72" s="1"/>
  <c r="CP72"/>
  <c r="CB72"/>
  <c r="CK72"/>
  <c r="CA72"/>
  <c r="BZ72"/>
  <c r="CO72" s="1"/>
  <c r="BY72"/>
  <c r="CH72" s="1"/>
  <c r="BX72"/>
  <c r="CG72"/>
  <c r="CV71"/>
  <c r="CU71"/>
  <c r="CT71"/>
  <c r="CS71"/>
  <c r="CR71"/>
  <c r="CQ71"/>
  <c r="CN71"/>
  <c r="CJ71"/>
  <c r="CF71"/>
  <c r="CE71"/>
  <c r="CD71"/>
  <c r="CC71"/>
  <c r="CL71" s="1"/>
  <c r="CP71"/>
  <c r="CB71"/>
  <c r="CK71"/>
  <c r="CA71"/>
  <c r="BZ71"/>
  <c r="CO71" s="1"/>
  <c r="BY71"/>
  <c r="CH71" s="1"/>
  <c r="BX71"/>
  <c r="CG71"/>
  <c r="CV70"/>
  <c r="CU70"/>
  <c r="CT70"/>
  <c r="CS70"/>
  <c r="CR70"/>
  <c r="CQ70"/>
  <c r="CN70"/>
  <c r="CJ70"/>
  <c r="CF70"/>
  <c r="CE70"/>
  <c r="CD70"/>
  <c r="CC70"/>
  <c r="CL70" s="1"/>
  <c r="CP70"/>
  <c r="CB70"/>
  <c r="CK70"/>
  <c r="CA70"/>
  <c r="BZ70"/>
  <c r="CO70" s="1"/>
  <c r="BY70"/>
  <c r="CH70" s="1"/>
  <c r="BX70"/>
  <c r="CG70"/>
  <c r="CV69"/>
  <c r="CU69"/>
  <c r="CT69"/>
  <c r="CS69"/>
  <c r="CR69"/>
  <c r="CQ69"/>
  <c r="CN69"/>
  <c r="CJ69"/>
  <c r="CF69"/>
  <c r="CE69"/>
  <c r="CD69"/>
  <c r="CC69"/>
  <c r="CL69" s="1"/>
  <c r="CP69"/>
  <c r="CB69"/>
  <c r="CK69"/>
  <c r="CA69"/>
  <c r="BZ69"/>
  <c r="CO69" s="1"/>
  <c r="BY69"/>
  <c r="CH69" s="1"/>
  <c r="BX69"/>
  <c r="CG69"/>
  <c r="CV68"/>
  <c r="CU68"/>
  <c r="CT68"/>
  <c r="CS68"/>
  <c r="CR68"/>
  <c r="CQ68"/>
  <c r="CN68"/>
  <c r="CJ68"/>
  <c r="CF68"/>
  <c r="CE68"/>
  <c r="CD68"/>
  <c r="CC68"/>
  <c r="CL68" s="1"/>
  <c r="CP68"/>
  <c r="CB68"/>
  <c r="CA68"/>
  <c r="BZ68"/>
  <c r="CO68" s="1"/>
  <c r="BY68"/>
  <c r="CK68" s="1"/>
  <c r="BX68"/>
  <c r="CG68"/>
  <c r="CV67"/>
  <c r="CU67"/>
  <c r="CT67"/>
  <c r="CS67"/>
  <c r="CR67"/>
  <c r="CQ67"/>
  <c r="CN67"/>
  <c r="CJ67"/>
  <c r="CF67"/>
  <c r="CE67"/>
  <c r="CD67"/>
  <c r="CC67"/>
  <c r="CL67" s="1"/>
  <c r="CP67"/>
  <c r="CB67"/>
  <c r="CK67"/>
  <c r="CA67"/>
  <c r="BZ67"/>
  <c r="CO67" s="1"/>
  <c r="BY67"/>
  <c r="CH67" s="1"/>
  <c r="BX67"/>
  <c r="CG67"/>
  <c r="CV66"/>
  <c r="CU66"/>
  <c r="CT66"/>
  <c r="CS66"/>
  <c r="CR66"/>
  <c r="CQ66"/>
  <c r="CN66"/>
  <c r="CJ66"/>
  <c r="CF66"/>
  <c r="CE66"/>
  <c r="CD66"/>
  <c r="CC66"/>
  <c r="CL66" s="1"/>
  <c r="CP66"/>
  <c r="CB66"/>
  <c r="CK66"/>
  <c r="CA66"/>
  <c r="BZ66"/>
  <c r="CO66" s="1"/>
  <c r="BY66"/>
  <c r="CH66" s="1"/>
  <c r="BX66"/>
  <c r="CG66"/>
  <c r="CV65"/>
  <c r="CU65"/>
  <c r="CT65"/>
  <c r="CS65"/>
  <c r="CR65"/>
  <c r="CQ65"/>
  <c r="CN65"/>
  <c r="CJ65"/>
  <c r="CF65"/>
  <c r="CE65"/>
  <c r="CD65"/>
  <c r="CC65"/>
  <c r="CL65" s="1"/>
  <c r="CP65"/>
  <c r="CB65"/>
  <c r="CK65"/>
  <c r="CA65"/>
  <c r="BZ65"/>
  <c r="CO65" s="1"/>
  <c r="BY65"/>
  <c r="CH65" s="1"/>
  <c r="BX65"/>
  <c r="CG65"/>
  <c r="CV64"/>
  <c r="CU64"/>
  <c r="CT64"/>
  <c r="CS64"/>
  <c r="CR64"/>
  <c r="CQ64"/>
  <c r="CN64"/>
  <c r="CJ64"/>
  <c r="CF64"/>
  <c r="CE64"/>
  <c r="CD64"/>
  <c r="CC64"/>
  <c r="CL64" s="1"/>
  <c r="CP64"/>
  <c r="CB64"/>
  <c r="CK64"/>
  <c r="CA64"/>
  <c r="BZ64"/>
  <c r="CO64" s="1"/>
  <c r="BY64"/>
  <c r="CH64" s="1"/>
  <c r="BX64"/>
  <c r="CG64"/>
  <c r="CV63"/>
  <c r="CU63"/>
  <c r="CT63"/>
  <c r="CS63"/>
  <c r="CR63"/>
  <c r="CQ63"/>
  <c r="CN63"/>
  <c r="CJ63"/>
  <c r="CF63"/>
  <c r="CE63"/>
  <c r="CD63"/>
  <c r="CC63"/>
  <c r="CL63" s="1"/>
  <c r="CP63"/>
  <c r="CB63"/>
  <c r="CK63"/>
  <c r="CA63"/>
  <c r="BZ63"/>
  <c r="CO63" s="1"/>
  <c r="BY63"/>
  <c r="CH63" s="1"/>
  <c r="BX63"/>
  <c r="CG63"/>
  <c r="CV62"/>
  <c r="CU62"/>
  <c r="CT62"/>
  <c r="CS62"/>
  <c r="CR62"/>
  <c r="CQ62"/>
  <c r="CN62"/>
  <c r="CJ62"/>
  <c r="CF62"/>
  <c r="CE62"/>
  <c r="CD62"/>
  <c r="CC62"/>
  <c r="CL62" s="1"/>
  <c r="CP62"/>
  <c r="CB62"/>
  <c r="CK62"/>
  <c r="CA62"/>
  <c r="BZ62"/>
  <c r="CO62" s="1"/>
  <c r="BY62"/>
  <c r="CH62" s="1"/>
  <c r="BX62"/>
  <c r="CG62"/>
  <c r="CV61"/>
  <c r="CU61"/>
  <c r="CT61"/>
  <c r="CS61"/>
  <c r="CR61"/>
  <c r="CQ61"/>
  <c r="CN61"/>
  <c r="CJ61"/>
  <c r="CF61"/>
  <c r="CE61"/>
  <c r="CD61"/>
  <c r="CC61"/>
  <c r="CL61" s="1"/>
  <c r="CP61"/>
  <c r="CB61"/>
  <c r="CK61"/>
  <c r="CA61"/>
  <c r="BZ61"/>
  <c r="CO61" s="1"/>
  <c r="BY61"/>
  <c r="CH61" s="1"/>
  <c r="BX61"/>
  <c r="CG61"/>
  <c r="CV60"/>
  <c r="CU60"/>
  <c r="CT60"/>
  <c r="CS60"/>
  <c r="CR60"/>
  <c r="CQ60"/>
  <c r="CN60"/>
  <c r="CJ60"/>
  <c r="CF60"/>
  <c r="CE60"/>
  <c r="CD60"/>
  <c r="CC60"/>
  <c r="CL60" s="1"/>
  <c r="CP60"/>
  <c r="CB60"/>
  <c r="CK60"/>
  <c r="CA60"/>
  <c r="BZ60"/>
  <c r="CO60" s="1"/>
  <c r="BY60"/>
  <c r="CH60" s="1"/>
  <c r="BX60"/>
  <c r="CG60"/>
  <c r="CV59"/>
  <c r="CU59"/>
  <c r="CT59"/>
  <c r="CS59"/>
  <c r="CR59"/>
  <c r="CQ59"/>
  <c r="CN59"/>
  <c r="CJ59"/>
  <c r="CF59"/>
  <c r="CE59"/>
  <c r="CD59"/>
  <c r="CC59"/>
  <c r="CL59" s="1"/>
  <c r="CP59"/>
  <c r="CB59"/>
  <c r="CK59"/>
  <c r="CA59"/>
  <c r="BZ59"/>
  <c r="CO59" s="1"/>
  <c r="BY59"/>
  <c r="CH59" s="1"/>
  <c r="BX59"/>
  <c r="CG59"/>
  <c r="CV58"/>
  <c r="CU58"/>
  <c r="CT58"/>
  <c r="CS58"/>
  <c r="CR58"/>
  <c r="CQ58"/>
  <c r="CC58"/>
  <c r="CP58"/>
  <c r="CB58"/>
  <c r="CA58"/>
  <c r="BZ58"/>
  <c r="CO58"/>
  <c r="BY58"/>
  <c r="CV57"/>
  <c r="CU57"/>
  <c r="CT57"/>
  <c r="CS57"/>
  <c r="CR57"/>
  <c r="CQ57"/>
  <c r="CN57"/>
  <c r="CF57"/>
  <c r="CE57"/>
  <c r="CD57"/>
  <c r="CC57"/>
  <c r="CL57"/>
  <c r="CB57"/>
  <c r="CK57" s="1"/>
  <c r="CA57"/>
  <c r="CJ57" s="1"/>
  <c r="BZ57"/>
  <c r="CO57" s="1"/>
  <c r="BY57"/>
  <c r="CH57" s="1"/>
  <c r="BX57"/>
  <c r="CV56"/>
  <c r="CU56"/>
  <c r="CT56"/>
  <c r="CS56"/>
  <c r="CR56"/>
  <c r="CQ56"/>
  <c r="CN56"/>
  <c r="CF56"/>
  <c r="CE56"/>
  <c r="CD56"/>
  <c r="CC56"/>
  <c r="CL56" s="1"/>
  <c r="CB56"/>
  <c r="CK56" s="1"/>
  <c r="CA56"/>
  <c r="CJ56"/>
  <c r="BZ56"/>
  <c r="CO56"/>
  <c r="BY56"/>
  <c r="CH56"/>
  <c r="BX56"/>
  <c r="CV55"/>
  <c r="CU55"/>
  <c r="CT55"/>
  <c r="CS55"/>
  <c r="CR55"/>
  <c r="CQ55"/>
  <c r="CN55"/>
  <c r="CF55"/>
  <c r="CE55"/>
  <c r="CD55"/>
  <c r="CC55"/>
  <c r="CB55"/>
  <c r="CK55" s="1"/>
  <c r="CA55"/>
  <c r="CJ55" s="1"/>
  <c r="BZ55"/>
  <c r="CL55" s="1"/>
  <c r="BY55"/>
  <c r="CH55" s="1"/>
  <c r="BX55"/>
  <c r="CV54"/>
  <c r="CU54"/>
  <c r="CT54"/>
  <c r="CS54"/>
  <c r="CR54"/>
  <c r="CQ54"/>
  <c r="CN54"/>
  <c r="CF54"/>
  <c r="CE54"/>
  <c r="CD54"/>
  <c r="CC54"/>
  <c r="CL54" s="1"/>
  <c r="CB54"/>
  <c r="CK54" s="1"/>
  <c r="CA54"/>
  <c r="CJ54"/>
  <c r="BZ54"/>
  <c r="CO54"/>
  <c r="BY54"/>
  <c r="CH54"/>
  <c r="BX54"/>
  <c r="CV53"/>
  <c r="CU53"/>
  <c r="CT53"/>
  <c r="CS53"/>
  <c r="CR53"/>
  <c r="CQ53"/>
  <c r="CN53"/>
  <c r="CF53"/>
  <c r="CE53"/>
  <c r="CD53"/>
  <c r="CC53"/>
  <c r="CL53"/>
  <c r="CB53"/>
  <c r="CK53" s="1"/>
  <c r="CA53"/>
  <c r="CJ53" s="1"/>
  <c r="BZ53"/>
  <c r="CO53" s="1"/>
  <c r="BY53"/>
  <c r="CH53" s="1"/>
  <c r="BX53"/>
  <c r="CV52"/>
  <c r="CU52"/>
  <c r="CT52"/>
  <c r="CS52"/>
  <c r="CR52"/>
  <c r="CQ52"/>
  <c r="CN52"/>
  <c r="CF52"/>
  <c r="CE52"/>
  <c r="CD52"/>
  <c r="CC52"/>
  <c r="CL52" s="1"/>
  <c r="CB52"/>
  <c r="CK52" s="1"/>
  <c r="CA52"/>
  <c r="CJ52"/>
  <c r="BZ52"/>
  <c r="CO52"/>
  <c r="BY52"/>
  <c r="CH52"/>
  <c r="BX52"/>
  <c r="CV51"/>
  <c r="CU51"/>
  <c r="CT51"/>
  <c r="CS51"/>
  <c r="CR51"/>
  <c r="CQ51"/>
  <c r="CN51"/>
  <c r="CF51"/>
  <c r="CE51"/>
  <c r="CD51"/>
  <c r="CC51"/>
  <c r="CL51"/>
  <c r="CB51"/>
  <c r="CK51" s="1"/>
  <c r="CA51"/>
  <c r="CJ51" s="1"/>
  <c r="BZ51"/>
  <c r="CO51" s="1"/>
  <c r="BY51"/>
  <c r="CH51" s="1"/>
  <c r="BX51"/>
  <c r="CV50"/>
  <c r="CU50"/>
  <c r="CT50"/>
  <c r="CS50"/>
  <c r="CR50"/>
  <c r="CQ50"/>
  <c r="CN50"/>
  <c r="CF50"/>
  <c r="CE50"/>
  <c r="CD50"/>
  <c r="CC50"/>
  <c r="CL50" s="1"/>
  <c r="CB50"/>
  <c r="CK50" s="1"/>
  <c r="CA50"/>
  <c r="CJ50"/>
  <c r="BZ50"/>
  <c r="CO50"/>
  <c r="BY50"/>
  <c r="CH50"/>
  <c r="BX50"/>
  <c r="CV49"/>
  <c r="CU49"/>
  <c r="CT49"/>
  <c r="CS49"/>
  <c r="CR49"/>
  <c r="CQ49"/>
  <c r="CN49"/>
  <c r="CF49"/>
  <c r="CE49"/>
  <c r="CD49"/>
  <c r="CC49"/>
  <c r="CL49"/>
  <c r="CB49"/>
  <c r="CK49" s="1"/>
  <c r="CA49"/>
  <c r="CJ49" s="1"/>
  <c r="BZ49"/>
  <c r="CO49" s="1"/>
  <c r="BY49"/>
  <c r="CH49" s="1"/>
  <c r="BX49"/>
  <c r="CV48"/>
  <c r="CU48"/>
  <c r="CT48"/>
  <c r="CS48"/>
  <c r="CR48"/>
  <c r="CQ48"/>
  <c r="CN48"/>
  <c r="CF48"/>
  <c r="CE48"/>
  <c r="CD48"/>
  <c r="CC48"/>
  <c r="CL48" s="1"/>
  <c r="CB48"/>
  <c r="CK48" s="1"/>
  <c r="CA48"/>
  <c r="CJ48"/>
  <c r="BZ48"/>
  <c r="CO48"/>
  <c r="BY48"/>
  <c r="CH48"/>
  <c r="BX48"/>
  <c r="CV47"/>
  <c r="CU47"/>
  <c r="CT47"/>
  <c r="CS47"/>
  <c r="CR47"/>
  <c r="CQ47"/>
  <c r="CN47"/>
  <c r="CF47"/>
  <c r="CE47"/>
  <c r="CD47"/>
  <c r="CC47"/>
  <c r="CL47"/>
  <c r="CB47"/>
  <c r="CK47" s="1"/>
  <c r="CA47"/>
  <c r="CJ47" s="1"/>
  <c r="BZ47"/>
  <c r="CO47" s="1"/>
  <c r="BY47"/>
  <c r="CH47" s="1"/>
  <c r="BX47"/>
  <c r="CV46"/>
  <c r="CU46"/>
  <c r="CT46"/>
  <c r="CS46"/>
  <c r="CR46"/>
  <c r="CQ46"/>
  <c r="CN46"/>
  <c r="CF46"/>
  <c r="CE46"/>
  <c r="CD46"/>
  <c r="CC46"/>
  <c r="CL46" s="1"/>
  <c r="CB46"/>
  <c r="CK46" s="1"/>
  <c r="CA46"/>
  <c r="CJ46"/>
  <c r="BZ46"/>
  <c r="CO46"/>
  <c r="BY46"/>
  <c r="CH46"/>
  <c r="BX46"/>
  <c r="CV45"/>
  <c r="CU45"/>
  <c r="CT45"/>
  <c r="CS45"/>
  <c r="CR45"/>
  <c r="CQ45"/>
  <c r="CN45"/>
  <c r="CF45"/>
  <c r="CE45"/>
  <c r="CD45"/>
  <c r="CC45"/>
  <c r="CL45"/>
  <c r="CB45"/>
  <c r="CK45" s="1"/>
  <c r="CA45"/>
  <c r="CJ45" s="1"/>
  <c r="BZ45"/>
  <c r="CO45" s="1"/>
  <c r="BY45"/>
  <c r="CH45" s="1"/>
  <c r="BX45"/>
  <c r="CV44"/>
  <c r="CU44"/>
  <c r="CT44"/>
  <c r="CS44"/>
  <c r="CR44"/>
  <c r="CQ44"/>
  <c r="CN44"/>
  <c r="CF44"/>
  <c r="CE44"/>
  <c r="CE14" s="1"/>
  <c r="CD44"/>
  <c r="CC44"/>
  <c r="CL44" s="1"/>
  <c r="CB44"/>
  <c r="CK44" s="1"/>
  <c r="CA44"/>
  <c r="CJ44"/>
  <c r="BZ44"/>
  <c r="CO44"/>
  <c r="BY44"/>
  <c r="CH44"/>
  <c r="BX44"/>
  <c r="CV43"/>
  <c r="CU43"/>
  <c r="CT43"/>
  <c r="CS43"/>
  <c r="CR43"/>
  <c r="CQ43"/>
  <c r="CN43"/>
  <c r="CF43"/>
  <c r="CE43"/>
  <c r="CD43"/>
  <c r="CC43"/>
  <c r="CL43"/>
  <c r="CB43"/>
  <c r="CK43" s="1"/>
  <c r="CA43"/>
  <c r="CJ43" s="1"/>
  <c r="BZ43"/>
  <c r="CO43" s="1"/>
  <c r="BY43"/>
  <c r="CH43" s="1"/>
  <c r="BX43"/>
  <c r="CV42"/>
  <c r="CU42"/>
  <c r="CT42"/>
  <c r="CS42"/>
  <c r="CR42"/>
  <c r="CQ42"/>
  <c r="CN42"/>
  <c r="CF42"/>
  <c r="CE42"/>
  <c r="CD42"/>
  <c r="CC42"/>
  <c r="CL42" s="1"/>
  <c r="CB42"/>
  <c r="CK42" s="1"/>
  <c r="CA42"/>
  <c r="CJ42"/>
  <c r="BZ42"/>
  <c r="CO42"/>
  <c r="BY42"/>
  <c r="CH42"/>
  <c r="BX42"/>
  <c r="CV41"/>
  <c r="CU41"/>
  <c r="CT41"/>
  <c r="CS41"/>
  <c r="CR41"/>
  <c r="CQ41"/>
  <c r="CN41"/>
  <c r="CF41"/>
  <c r="CE41"/>
  <c r="CD41"/>
  <c r="CC41"/>
  <c r="CL41" s="1"/>
  <c r="CB41"/>
  <c r="CA41"/>
  <c r="CJ41"/>
  <c r="BZ41"/>
  <c r="CO41"/>
  <c r="BY41"/>
  <c r="CH41"/>
  <c r="BX41"/>
  <c r="CV40"/>
  <c r="CU40"/>
  <c r="CT40"/>
  <c r="CS40"/>
  <c r="CR40"/>
  <c r="CQ40"/>
  <c r="CN40"/>
  <c r="CF40"/>
  <c r="CE40"/>
  <c r="CD40"/>
  <c r="CC40"/>
  <c r="CL40"/>
  <c r="CB40"/>
  <c r="CK40" s="1"/>
  <c r="CA40"/>
  <c r="CJ40" s="1"/>
  <c r="BZ40"/>
  <c r="CO40" s="1"/>
  <c r="BY40"/>
  <c r="CH40" s="1"/>
  <c r="BX40"/>
  <c r="CV39"/>
  <c r="CU39"/>
  <c r="CT39"/>
  <c r="CS39"/>
  <c r="CR39"/>
  <c r="CQ39"/>
  <c r="CN39"/>
  <c r="CF39"/>
  <c r="CE39"/>
  <c r="CD39"/>
  <c r="CC39"/>
  <c r="CL39" s="1"/>
  <c r="CB39"/>
  <c r="CK39" s="1"/>
  <c r="CA39"/>
  <c r="CJ39"/>
  <c r="BZ39"/>
  <c r="CO39"/>
  <c r="BY39"/>
  <c r="CH39"/>
  <c r="BX39"/>
  <c r="CV38"/>
  <c r="CU38"/>
  <c r="CT38"/>
  <c r="CS38"/>
  <c r="CR38"/>
  <c r="CQ38"/>
  <c r="CN38"/>
  <c r="CF38"/>
  <c r="CE38"/>
  <c r="CD38"/>
  <c r="CC38"/>
  <c r="CL38"/>
  <c r="CB38"/>
  <c r="CK38" s="1"/>
  <c r="CA38"/>
  <c r="CJ38" s="1"/>
  <c r="BZ38"/>
  <c r="CO38" s="1"/>
  <c r="BY38"/>
  <c r="CH38" s="1"/>
  <c r="BX38"/>
  <c r="CV37"/>
  <c r="CU37"/>
  <c r="CT37"/>
  <c r="CS37"/>
  <c r="CR37"/>
  <c r="CQ37"/>
  <c r="CN37"/>
  <c r="CF37"/>
  <c r="CE37"/>
  <c r="CD37"/>
  <c r="CC37"/>
  <c r="CL37" s="1"/>
  <c r="CB37"/>
  <c r="CK37" s="1"/>
  <c r="CA37"/>
  <c r="CJ37"/>
  <c r="BZ37"/>
  <c r="CO37"/>
  <c r="BY37"/>
  <c r="CH37"/>
  <c r="BX37"/>
  <c r="CV36"/>
  <c r="CU36"/>
  <c r="CT36"/>
  <c r="CS36"/>
  <c r="CR36"/>
  <c r="CQ36"/>
  <c r="CN36"/>
  <c r="CF36"/>
  <c r="CE36"/>
  <c r="CD36"/>
  <c r="CC36"/>
  <c r="CL36"/>
  <c r="CB36"/>
  <c r="CK36" s="1"/>
  <c r="CA36"/>
  <c r="CJ36" s="1"/>
  <c r="BZ36"/>
  <c r="CO36" s="1"/>
  <c r="BY36"/>
  <c r="CH36" s="1"/>
  <c r="BX36"/>
  <c r="CV35"/>
  <c r="CU35"/>
  <c r="CT35"/>
  <c r="CS35"/>
  <c r="CR35"/>
  <c r="CQ35"/>
  <c r="CN35"/>
  <c r="CF35"/>
  <c r="CE35"/>
  <c r="CD35"/>
  <c r="CC35"/>
  <c r="CL35" s="1"/>
  <c r="CB35"/>
  <c r="CK35" s="1"/>
  <c r="CA35"/>
  <c r="CJ35"/>
  <c r="BZ35"/>
  <c r="CO35"/>
  <c r="BY35"/>
  <c r="CH35"/>
  <c r="BX35"/>
  <c r="CV34"/>
  <c r="CU34"/>
  <c r="CT34"/>
  <c r="CS34"/>
  <c r="CR34"/>
  <c r="CQ34"/>
  <c r="CN34"/>
  <c r="CF34"/>
  <c r="CE34"/>
  <c r="CD34"/>
  <c r="CC34"/>
  <c r="CL34"/>
  <c r="CB34"/>
  <c r="CK34" s="1"/>
  <c r="CA34"/>
  <c r="CJ34" s="1"/>
  <c r="BZ34"/>
  <c r="CO34" s="1"/>
  <c r="BY34"/>
  <c r="CH34" s="1"/>
  <c r="BX34"/>
  <c r="CV33"/>
  <c r="CU33"/>
  <c r="CT33"/>
  <c r="CS33"/>
  <c r="CR33"/>
  <c r="CQ33"/>
  <c r="CN33"/>
  <c r="CF33"/>
  <c r="CE33"/>
  <c r="CD33"/>
  <c r="CC33"/>
  <c r="CL33" s="1"/>
  <c r="CB33"/>
  <c r="CK33" s="1"/>
  <c r="CA33"/>
  <c r="CJ33"/>
  <c r="BZ33"/>
  <c r="CO33"/>
  <c r="BY33"/>
  <c r="CH33"/>
  <c r="BX33"/>
  <c r="CV32"/>
  <c r="CU32"/>
  <c r="CT32"/>
  <c r="CS32"/>
  <c r="CR32"/>
  <c r="CQ32"/>
  <c r="CP32"/>
  <c r="CC32"/>
  <c r="CB32"/>
  <c r="CA32"/>
  <c r="BZ32"/>
  <c r="CO32" s="1"/>
  <c r="BY32"/>
  <c r="CV31"/>
  <c r="CU31"/>
  <c r="CT31"/>
  <c r="CS31"/>
  <c r="CR31"/>
  <c r="CQ31"/>
  <c r="CN31"/>
  <c r="CJ31"/>
  <c r="CF31"/>
  <c r="CE31"/>
  <c r="CD31"/>
  <c r="CC31"/>
  <c r="CL31" s="1"/>
  <c r="CP31"/>
  <c r="CB31"/>
  <c r="CK31"/>
  <c r="CA31"/>
  <c r="BZ31"/>
  <c r="CO31" s="1"/>
  <c r="BY31"/>
  <c r="CH31" s="1"/>
  <c r="CH177" s="1"/>
  <c r="BX31"/>
  <c r="CG31"/>
  <c r="CV30"/>
  <c r="CU30"/>
  <c r="CT30"/>
  <c r="CS30"/>
  <c r="CR30"/>
  <c r="CQ30"/>
  <c r="CN30"/>
  <c r="CJ30"/>
  <c r="CF30"/>
  <c r="CE30"/>
  <c r="CD30"/>
  <c r="CC30"/>
  <c r="CL30" s="1"/>
  <c r="CP30"/>
  <c r="CB30"/>
  <c r="CA30"/>
  <c r="BZ30"/>
  <c r="CO30" s="1"/>
  <c r="BY30"/>
  <c r="CK30" s="1"/>
  <c r="BX30"/>
  <c r="CG30"/>
  <c r="CV29"/>
  <c r="CU29"/>
  <c r="CT29"/>
  <c r="CS29"/>
  <c r="CR29"/>
  <c r="CQ29"/>
  <c r="CN29"/>
  <c r="CF29"/>
  <c r="CF191"/>
  <c r="CF198" s="1"/>
  <c r="CE29"/>
  <c r="CD29"/>
  <c r="CD191"/>
  <c r="CD198" s="1"/>
  <c r="CC29"/>
  <c r="CL29" s="1"/>
  <c r="CB29"/>
  <c r="CA29"/>
  <c r="BZ29"/>
  <c r="CO29" s="1"/>
  <c r="BY29"/>
  <c r="CH29" s="1"/>
  <c r="CH191" s="1"/>
  <c r="CH198" s="1"/>
  <c r="BX29"/>
  <c r="CV28"/>
  <c r="CU28"/>
  <c r="CT28"/>
  <c r="CS28"/>
  <c r="CR28"/>
  <c r="CQ28"/>
  <c r="CO28"/>
  <c r="CN28"/>
  <c r="CF28"/>
  <c r="CF190"/>
  <c r="CF197" s="1"/>
  <c r="CE28"/>
  <c r="CD28"/>
  <c r="CD190"/>
  <c r="CD197" s="1"/>
  <c r="CC28"/>
  <c r="CL28" s="1"/>
  <c r="CB28"/>
  <c r="CA28"/>
  <c r="CJ28" s="1"/>
  <c r="BZ28"/>
  <c r="BY28"/>
  <c r="CH28" s="1"/>
  <c r="CH190" s="1"/>
  <c r="CH197" s="1"/>
  <c r="BX28"/>
  <c r="CV27"/>
  <c r="CU27"/>
  <c r="CT27"/>
  <c r="CS27"/>
  <c r="CR27"/>
  <c r="CQ27"/>
  <c r="CN27"/>
  <c r="CL27"/>
  <c r="CF27"/>
  <c r="CF189" s="1"/>
  <c r="CF196" s="1"/>
  <c r="CE27"/>
  <c r="CD27"/>
  <c r="CD189"/>
  <c r="CC27"/>
  <c r="CB27"/>
  <c r="CH27" s="1"/>
  <c r="CA27"/>
  <c r="CJ27" s="1"/>
  <c r="BZ27"/>
  <c r="CO27" s="1"/>
  <c r="BY27"/>
  <c r="BX27"/>
  <c r="CV26"/>
  <c r="CU26"/>
  <c r="CT26"/>
  <c r="CS26"/>
  <c r="CR26"/>
  <c r="CQ26"/>
  <c r="CN26"/>
  <c r="CJ26"/>
  <c r="CF26"/>
  <c r="CF188"/>
  <c r="CE26"/>
  <c r="CD26"/>
  <c r="CD188" s="1"/>
  <c r="CD196" s="1"/>
  <c r="CC26"/>
  <c r="CL26" s="1"/>
  <c r="CB26"/>
  <c r="CA26"/>
  <c r="BZ26"/>
  <c r="CO26" s="1"/>
  <c r="BY26"/>
  <c r="CH26" s="1"/>
  <c r="BX26"/>
  <c r="CV25"/>
  <c r="CU25"/>
  <c r="CT25"/>
  <c r="CS25"/>
  <c r="CR25"/>
  <c r="CQ25"/>
  <c r="CN25"/>
  <c r="CF25"/>
  <c r="CF187"/>
  <c r="CE25"/>
  <c r="CD25"/>
  <c r="CD187" s="1"/>
  <c r="CC25"/>
  <c r="CL25" s="1"/>
  <c r="CB25"/>
  <c r="CA25"/>
  <c r="CJ25" s="1"/>
  <c r="BZ25"/>
  <c r="CO25" s="1"/>
  <c r="BY25"/>
  <c r="CH25" s="1"/>
  <c r="CH187" s="1"/>
  <c r="BX25"/>
  <c r="CV24"/>
  <c r="CU24"/>
  <c r="CT24"/>
  <c r="CS24"/>
  <c r="CR24"/>
  <c r="CQ24"/>
  <c r="CO24"/>
  <c r="CN24"/>
  <c r="CF24"/>
  <c r="CF186"/>
  <c r="CE24"/>
  <c r="CD24"/>
  <c r="CD186" s="1"/>
  <c r="CC24"/>
  <c r="CL24" s="1"/>
  <c r="CB24"/>
  <c r="CA24"/>
  <c r="CJ24" s="1"/>
  <c r="BZ24"/>
  <c r="BY24"/>
  <c r="CH24" s="1"/>
  <c r="CH186" s="1"/>
  <c r="BX24"/>
  <c r="CV23"/>
  <c r="CU23"/>
  <c r="CT23"/>
  <c r="CS23"/>
  <c r="CR23"/>
  <c r="CQ23"/>
  <c r="CN23"/>
  <c r="CL23"/>
  <c r="CF23"/>
  <c r="CF185" s="1"/>
  <c r="CE23"/>
  <c r="CD23"/>
  <c r="CD185"/>
  <c r="CC23"/>
  <c r="CB23"/>
  <c r="CH23" s="1"/>
  <c r="CA23"/>
  <c r="CJ23" s="1"/>
  <c r="BZ23"/>
  <c r="CO23" s="1"/>
  <c r="BY23"/>
  <c r="BX23"/>
  <c r="CV22"/>
  <c r="CU22"/>
  <c r="CT22"/>
  <c r="CS22"/>
  <c r="CR22"/>
  <c r="CQ22"/>
  <c r="CN22"/>
  <c r="CF22"/>
  <c r="CF184"/>
  <c r="CE22"/>
  <c r="CD22"/>
  <c r="CD184" s="1"/>
  <c r="CD195" s="1"/>
  <c r="CD199" s="1"/>
  <c r="CD8" s="1"/>
  <c r="CC22"/>
  <c r="CL22" s="1"/>
  <c r="CB22"/>
  <c r="CA22"/>
  <c r="CJ22" s="1"/>
  <c r="BZ22"/>
  <c r="CO22" s="1"/>
  <c r="BY22"/>
  <c r="CH22" s="1"/>
  <c r="BX22"/>
  <c r="CV21"/>
  <c r="CU21"/>
  <c r="CT21"/>
  <c r="CS21"/>
  <c r="CR21"/>
  <c r="CQ21"/>
  <c r="CN21"/>
  <c r="CF21"/>
  <c r="CF183"/>
  <c r="CE21"/>
  <c r="CD21"/>
  <c r="CD183"/>
  <c r="CC21"/>
  <c r="CB21"/>
  <c r="CA21"/>
  <c r="BZ21"/>
  <c r="CO21" s="1"/>
  <c r="BY21"/>
  <c r="CH21" s="1"/>
  <c r="BX21"/>
  <c r="CV20"/>
  <c r="CU20"/>
  <c r="CT20"/>
  <c r="CS20"/>
  <c r="CR20"/>
  <c r="CQ20"/>
  <c r="CN20"/>
  <c r="CL20"/>
  <c r="CF20"/>
  <c r="CF182" s="1"/>
  <c r="CE20"/>
  <c r="CD20"/>
  <c r="CD182"/>
  <c r="CC20"/>
  <c r="CB20"/>
  <c r="CA20"/>
  <c r="CJ20" s="1"/>
  <c r="BZ20"/>
  <c r="CO20" s="1"/>
  <c r="BY20"/>
  <c r="CH20" s="1"/>
  <c r="BX20"/>
  <c r="CV19"/>
  <c r="CU19"/>
  <c r="CT19"/>
  <c r="CS19"/>
  <c r="CR19"/>
  <c r="CQ19"/>
  <c r="CN19"/>
  <c r="CF19"/>
  <c r="CF179"/>
  <c r="CE19"/>
  <c r="CD19"/>
  <c r="CD179" s="1"/>
  <c r="CC19"/>
  <c r="CL19" s="1"/>
  <c r="CB19"/>
  <c r="CH19"/>
  <c r="CH179" s="1"/>
  <c r="CA19"/>
  <c r="CJ19" s="1"/>
  <c r="BZ19"/>
  <c r="CO19"/>
  <c r="BY19"/>
  <c r="BX19"/>
  <c r="CV18"/>
  <c r="CU18"/>
  <c r="CT18"/>
  <c r="CS18"/>
  <c r="CR18"/>
  <c r="CQ18"/>
  <c r="CN18"/>
  <c r="CJ18"/>
  <c r="CF18"/>
  <c r="CF178"/>
  <c r="CE18"/>
  <c r="CE178"/>
  <c r="CD18"/>
  <c r="CD178"/>
  <c r="CC18"/>
  <c r="CB18"/>
  <c r="CA18"/>
  <c r="CA178"/>
  <c r="CJ178" s="1"/>
  <c r="BZ18"/>
  <c r="CO18" s="1"/>
  <c r="BY18"/>
  <c r="BY178" s="1"/>
  <c r="BX18"/>
  <c r="CV17"/>
  <c r="CU17"/>
  <c r="CT17"/>
  <c r="CS17"/>
  <c r="CR17"/>
  <c r="CQ17"/>
  <c r="CN17"/>
  <c r="CF17"/>
  <c r="CF177" s="1"/>
  <c r="CF194" s="1"/>
  <c r="CE17"/>
  <c r="CE177"/>
  <c r="CD17"/>
  <c r="CD177"/>
  <c r="CD194" s="1"/>
  <c r="CC17"/>
  <c r="CL17" s="1"/>
  <c r="CB17"/>
  <c r="CB177" s="1"/>
  <c r="CA17"/>
  <c r="CJ17" s="1"/>
  <c r="BZ17"/>
  <c r="BZ177" s="1"/>
  <c r="BY17"/>
  <c r="BY177" s="1"/>
  <c r="BX17"/>
  <c r="BX177" s="1"/>
  <c r="BX192" s="1"/>
  <c r="BX7" s="1"/>
  <c r="CV16"/>
  <c r="CU16"/>
  <c r="CT16"/>
  <c r="CS16"/>
  <c r="CR16"/>
  <c r="CQ16"/>
  <c r="CN16"/>
  <c r="CF16"/>
  <c r="CF14"/>
  <c r="CE16"/>
  <c r="CD16"/>
  <c r="CD14" s="1"/>
  <c r="CD12" s="1"/>
  <c r="CC16"/>
  <c r="CP16" s="1"/>
  <c r="CB16"/>
  <c r="CA16"/>
  <c r="CJ16" s="1"/>
  <c r="BZ16"/>
  <c r="CO16"/>
  <c r="BY16"/>
  <c r="CH16" s="1"/>
  <c r="BX16"/>
  <c r="CV15"/>
  <c r="CU15"/>
  <c r="CT15"/>
  <c r="CS15"/>
  <c r="CR15"/>
  <c r="CQ15"/>
  <c r="CO15"/>
  <c r="CF15"/>
  <c r="CE15"/>
  <c r="CD15"/>
  <c r="CC15"/>
  <c r="CB15"/>
  <c r="CK15" s="1"/>
  <c r="CA15"/>
  <c r="BZ15"/>
  <c r="CI15" s="1"/>
  <c r="BY15"/>
  <c r="BX15"/>
  <c r="CG15" s="1"/>
  <c r="CC14"/>
  <c r="CP14" s="1"/>
  <c r="CA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BT14" s="1"/>
  <c r="BT6" s="1"/>
  <c r="AX14"/>
  <c r="AW14"/>
  <c r="AV14"/>
  <c r="AU14"/>
  <c r="AT14"/>
  <c r="AS14"/>
  <c r="AR14"/>
  <c r="AN14"/>
  <c r="AM14"/>
  <c r="AL14"/>
  <c r="AH14"/>
  <c r="AG14"/>
  <c r="AF14"/>
  <c r="AE14"/>
  <c r="CV14" s="1"/>
  <c r="AD14"/>
  <c r="AC14"/>
  <c r="CT14" s="1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CS14"/>
  <c r="F14"/>
  <c r="CR14"/>
  <c r="E14"/>
  <c r="CQ14"/>
  <c r="BU13"/>
  <c r="BT13"/>
  <c r="BS13"/>
  <c r="BR13"/>
  <c r="BQ13"/>
  <c r="BP13"/>
  <c r="BO13"/>
  <c r="BO12" s="1"/>
  <c r="BN13"/>
  <c r="BN12" s="1"/>
  <c r="BM13"/>
  <c r="BL13"/>
  <c r="BL12"/>
  <c r="BK13"/>
  <c r="BK12"/>
  <c r="BJ13"/>
  <c r="BJ12"/>
  <c r="BI13"/>
  <c r="BH13"/>
  <c r="BH12" s="1"/>
  <c r="BG13"/>
  <c r="BG12" s="1"/>
  <c r="BF13"/>
  <c r="BE13"/>
  <c r="BD13"/>
  <c r="BC13"/>
  <c r="BC12"/>
  <c r="BB13"/>
  <c r="BA13"/>
  <c r="AZ13"/>
  <c r="AY13"/>
  <c r="AY12" s="1"/>
  <c r="AX13"/>
  <c r="AX12" s="1"/>
  <c r="AW13"/>
  <c r="AV13"/>
  <c r="AV12"/>
  <c r="AU13"/>
  <c r="AU12"/>
  <c r="AT13"/>
  <c r="AT12"/>
  <c r="AS13"/>
  <c r="AR13"/>
  <c r="AR12" s="1"/>
  <c r="AN13"/>
  <c r="AN12" s="1"/>
  <c r="CV12" s="1"/>
  <c r="AM13"/>
  <c r="AM12" s="1"/>
  <c r="AL13"/>
  <c r="AH13"/>
  <c r="AH12"/>
  <c r="AG13"/>
  <c r="AG12"/>
  <c r="AF13"/>
  <c r="AF12"/>
  <c r="AE13"/>
  <c r="CV13" s="1"/>
  <c r="AD13"/>
  <c r="CU13" s="1"/>
  <c r="AC13"/>
  <c r="CT13" s="1"/>
  <c r="AB13"/>
  <c r="AA13"/>
  <c r="Z13"/>
  <c r="Y13"/>
  <c r="Y12"/>
  <c r="X13"/>
  <c r="W13"/>
  <c r="V13"/>
  <c r="U13"/>
  <c r="U12" s="1"/>
  <c r="T13"/>
  <c r="S13"/>
  <c r="R13"/>
  <c r="Q13"/>
  <c r="P13"/>
  <c r="P12" s="1"/>
  <c r="O13"/>
  <c r="O12" s="1"/>
  <c r="N13"/>
  <c r="M13"/>
  <c r="L13"/>
  <c r="L12" s="1"/>
  <c r="K13"/>
  <c r="K12" s="1"/>
  <c r="J13"/>
  <c r="J12" s="1"/>
  <c r="I13"/>
  <c r="H13"/>
  <c r="G13"/>
  <c r="CS13" s="1"/>
  <c r="F13"/>
  <c r="CR13" s="1"/>
  <c r="E13"/>
  <c r="CQ13" s="1"/>
  <c r="CC12"/>
  <c r="CA12"/>
  <c r="BM12"/>
  <c r="BI12"/>
  <c r="BE12"/>
  <c r="BA12"/>
  <c r="AW12"/>
  <c r="AS12"/>
  <c r="AL12"/>
  <c r="AE12"/>
  <c r="AA12"/>
  <c r="W12"/>
  <c r="S12"/>
  <c r="BU9"/>
  <c r="BT9"/>
  <c r="BS9"/>
  <c r="BR9"/>
  <c r="BQ9"/>
  <c r="BP9"/>
  <c r="BO9"/>
  <c r="BN9"/>
  <c r="BM9"/>
  <c r="BL9"/>
  <c r="BK9"/>
  <c r="BJ9"/>
  <c r="BH9"/>
  <c r="BG9"/>
  <c r="BE9"/>
  <c r="BD9"/>
  <c r="BB9"/>
  <c r="BA9"/>
  <c r="AY9"/>
  <c r="AX9"/>
  <c r="AV9"/>
  <c r="AU9"/>
  <c r="AS9"/>
  <c r="AR9"/>
  <c r="AM9"/>
  <c r="AL9"/>
  <c r="AG9"/>
  <c r="AF9"/>
  <c r="AD9"/>
  <c r="AC9"/>
  <c r="AA9"/>
  <c r="Z9"/>
  <c r="X9"/>
  <c r="W9"/>
  <c r="U9"/>
  <c r="T9"/>
  <c r="R9"/>
  <c r="Q9"/>
  <c r="O9"/>
  <c r="N9"/>
  <c r="L9"/>
  <c r="K9"/>
  <c r="I9"/>
  <c r="H9"/>
  <c r="F9"/>
  <c r="E9"/>
  <c r="CM8"/>
  <c r="BW8"/>
  <c r="BV8"/>
  <c r="R8"/>
  <c r="Q8"/>
  <c r="O8"/>
  <c r="N8"/>
  <c r="L8"/>
  <c r="K8"/>
  <c r="I8"/>
  <c r="H8"/>
  <c r="F8"/>
  <c r="E8"/>
  <c r="CM7"/>
  <c r="BW7"/>
  <c r="BV7"/>
  <c r="CM6"/>
  <c r="CC6"/>
  <c r="CA6"/>
  <c r="BW6"/>
  <c r="BV6"/>
  <c r="BO6"/>
  <c r="BN6"/>
  <c r="BM6"/>
  <c r="BL6"/>
  <c r="BK6"/>
  <c r="BJ6"/>
  <c r="BH6"/>
  <c r="BG6"/>
  <c r="BE6"/>
  <c r="BD6"/>
  <c r="BB6"/>
  <c r="BA6"/>
  <c r="AY6"/>
  <c r="AX6"/>
  <c r="AV6"/>
  <c r="AU6"/>
  <c r="AS6"/>
  <c r="AR6"/>
  <c r="AM6"/>
  <c r="AL6"/>
  <c r="AG6"/>
  <c r="AF6"/>
  <c r="AD6"/>
  <c r="AC6"/>
  <c r="AA6"/>
  <c r="Z6"/>
  <c r="X6"/>
  <c r="W6"/>
  <c r="U6"/>
  <c r="T6"/>
  <c r="R6"/>
  <c r="Q6"/>
  <c r="O6"/>
  <c r="N6"/>
  <c r="L6"/>
  <c r="K6"/>
  <c r="I6"/>
  <c r="H6"/>
  <c r="F6"/>
  <c r="E6"/>
  <c r="CE2"/>
  <c r="CD2"/>
  <c r="CC2"/>
  <c r="CB2"/>
  <c r="CA2"/>
  <c r="BZ2"/>
  <c r="BY2"/>
  <c r="BX2"/>
  <c r="FW9" i="68"/>
  <c r="FZ9"/>
  <c r="FW8"/>
  <c r="FZ8"/>
  <c r="FW7"/>
  <c r="FZ7"/>
  <c r="GA8" i="200"/>
  <c r="GD8"/>
  <c r="GA8" i="199"/>
  <c r="GD8"/>
  <c r="GA8" i="58"/>
  <c r="GD8"/>
  <c r="FW8" i="200"/>
  <c r="FZ8"/>
  <c r="FW8" i="199"/>
  <c r="FZ8"/>
  <c r="FW8" i="58"/>
  <c r="FZ8"/>
  <c r="FS9" i="68"/>
  <c r="FV9"/>
  <c r="FS8"/>
  <c r="FV8"/>
  <c r="FS7"/>
  <c r="FV7"/>
  <c r="FS8" i="200"/>
  <c r="FV8"/>
  <c r="FS8" i="199"/>
  <c r="FS8" i="58"/>
  <c r="FV8"/>
  <c r="FO9" i="68"/>
  <c r="FO8"/>
  <c r="FO7"/>
  <c r="FO8" i="200"/>
  <c r="FK8"/>
  <c r="FO8" i="199"/>
  <c r="FV8" s="1"/>
  <c r="FK8"/>
  <c r="FR8"/>
  <c r="FO8" i="58"/>
  <c r="FK8"/>
  <c r="FK9" i="68"/>
  <c r="FK8"/>
  <c r="FN8" s="1"/>
  <c r="FK7"/>
  <c r="FG9"/>
  <c r="FJ9" s="1"/>
  <c r="FG8"/>
  <c r="FG7"/>
  <c r="FJ7" s="1"/>
  <c r="FG8" i="200"/>
  <c r="FG8" i="199"/>
  <c r="FG8" i="58"/>
  <c r="FC8" i="200"/>
  <c r="FC8" i="199"/>
  <c r="FC8" i="58"/>
  <c r="FF8" s="1"/>
  <c r="FC9" i="68"/>
  <c r="FC8"/>
  <c r="FF8" s="1"/>
  <c r="FC7"/>
  <c r="EY8" i="200"/>
  <c r="FB8" s="1"/>
  <c r="EY8" i="58"/>
  <c r="EY9" i="68"/>
  <c r="FB9" s="1"/>
  <c r="EY8"/>
  <c r="EY7"/>
  <c r="FB7" s="1"/>
  <c r="EU8" i="200"/>
  <c r="EY8" i="199"/>
  <c r="EU8"/>
  <c r="FB8"/>
  <c r="EU8" i="58"/>
  <c r="FB8"/>
  <c r="EU9" i="68"/>
  <c r="EX9"/>
  <c r="EU8"/>
  <c r="EU7"/>
  <c r="EQ8" i="199"/>
  <c r="EQ8" i="200"/>
  <c r="EQ8" i="58"/>
  <c r="EQ9" i="68"/>
  <c r="EQ8"/>
  <c r="ET8" s="1"/>
  <c r="EQ7"/>
  <c r="EM8" i="199"/>
  <c r="EM8" i="58"/>
  <c r="EM9" i="68"/>
  <c r="EP9" s="1"/>
  <c r="EM8"/>
  <c r="EM7"/>
  <c r="EP7" s="1"/>
  <c r="EI9"/>
  <c r="EL9" s="1"/>
  <c r="EI8"/>
  <c r="EL8" s="1"/>
  <c r="EI7"/>
  <c r="EL7" s="1"/>
  <c r="EM8" i="200"/>
  <c r="EI8"/>
  <c r="EP8"/>
  <c r="GE9"/>
  <c r="GF9"/>
  <c r="EI8" i="199"/>
  <c r="EP8"/>
  <c r="EI8" i="58"/>
  <c r="EP8"/>
  <c r="EE8" i="199"/>
  <c r="EL8"/>
  <c r="EE9" i="68"/>
  <c r="EH9"/>
  <c r="EE8"/>
  <c r="EE7"/>
  <c r="EE8" i="200"/>
  <c r="EA8"/>
  <c r="EH8"/>
  <c r="EA8" i="199"/>
  <c r="EH8"/>
  <c r="EE8" i="58"/>
  <c r="EL8"/>
  <c r="EA9" i="68"/>
  <c r="EA8"/>
  <c r="EA7"/>
  <c r="EH7"/>
  <c r="DW8" i="200"/>
  <c r="ED8"/>
  <c r="DW8" i="199"/>
  <c r="ED8"/>
  <c r="EA8" i="58"/>
  <c r="DW8"/>
  <c r="ED8" s="1"/>
  <c r="DW9" i="68"/>
  <c r="DW8"/>
  <c r="DZ8" s="1"/>
  <c r="DW7"/>
  <c r="DS8" i="199"/>
  <c r="DS8" i="58"/>
  <c r="DV8" s="1"/>
  <c r="DS9" i="68"/>
  <c r="DS8"/>
  <c r="DS7"/>
  <c r="DS8" i="200"/>
  <c r="DZ8" s="1"/>
  <c r="DO8" i="199"/>
  <c r="DR8" s="1"/>
  <c r="DO8" i="58"/>
  <c r="DO9" i="68"/>
  <c r="DR9" s="1"/>
  <c r="DO8"/>
  <c r="DR8" s="1"/>
  <c r="DO7"/>
  <c r="DR7" s="1"/>
  <c r="DO8" i="200"/>
  <c r="DK8"/>
  <c r="DR8"/>
  <c r="DK9" i="68"/>
  <c r="DN9"/>
  <c r="DK8"/>
  <c r="DK7"/>
  <c r="DK8" i="199"/>
  <c r="DG8"/>
  <c r="DN8" s="1"/>
  <c r="DG8" i="200"/>
  <c r="DK8" i="58"/>
  <c r="DG9" i="68"/>
  <c r="DG8"/>
  <c r="DN8" s="1"/>
  <c r="DG7"/>
  <c r="DJ7" s="1"/>
  <c r="DC9"/>
  <c r="DC8"/>
  <c r="DC7"/>
  <c r="DC8" i="199"/>
  <c r="DG8" i="58"/>
  <c r="DC8"/>
  <c r="DJ8" s="1"/>
  <c r="E19" i="129"/>
  <c r="E20" i="27"/>
  <c r="O8" i="200"/>
  <c r="R8" s="1"/>
  <c r="S8"/>
  <c r="V8" s="1"/>
  <c r="W8"/>
  <c r="AA8"/>
  <c r="AD8"/>
  <c r="AE8"/>
  <c r="AI8"/>
  <c r="AL8" s="1"/>
  <c r="AM8"/>
  <c r="AP8" s="1"/>
  <c r="AQ8"/>
  <c r="AT8"/>
  <c r="AU8"/>
  <c r="AY8"/>
  <c r="BB8" s="1"/>
  <c r="BC8"/>
  <c r="BG8"/>
  <c r="BJ8"/>
  <c r="BK8"/>
  <c r="BO8"/>
  <c r="BR8" s="1"/>
  <c r="BS8"/>
  <c r="BV8" s="1"/>
  <c r="BW8"/>
  <c r="BZ8"/>
  <c r="CA8"/>
  <c r="CE8"/>
  <c r="CH8" s="1"/>
  <c r="CI8"/>
  <c r="CM8"/>
  <c r="CP8"/>
  <c r="CQ8"/>
  <c r="CU8"/>
  <c r="CX8" s="1"/>
  <c r="CY8"/>
  <c r="DB8" s="1"/>
  <c r="DC8"/>
  <c r="DF8"/>
  <c r="C14"/>
  <c r="E14"/>
  <c r="F14"/>
  <c r="C15"/>
  <c r="E15"/>
  <c r="F15"/>
  <c r="H15"/>
  <c r="I15"/>
  <c r="J15"/>
  <c r="L15"/>
  <c r="M15"/>
  <c r="N15"/>
  <c r="P15"/>
  <c r="Q15"/>
  <c r="R15"/>
  <c r="K8" i="199"/>
  <c r="N8" s="1"/>
  <c r="O8"/>
  <c r="S8"/>
  <c r="V8" s="1"/>
  <c r="W8"/>
  <c r="AA8"/>
  <c r="AD8" s="1"/>
  <c r="AE8"/>
  <c r="AI8"/>
  <c r="AL8" s="1"/>
  <c r="AM8"/>
  <c r="AQ8"/>
  <c r="AT8" s="1"/>
  <c r="AU8"/>
  <c r="AY8"/>
  <c r="BB8" s="1"/>
  <c r="BC8"/>
  <c r="BG8"/>
  <c r="BJ8" s="1"/>
  <c r="BK8"/>
  <c r="BO8"/>
  <c r="BR8" s="1"/>
  <c r="BS8"/>
  <c r="BW8"/>
  <c r="BZ8" s="1"/>
  <c r="CA8"/>
  <c r="CE8"/>
  <c r="CH8" s="1"/>
  <c r="CI8"/>
  <c r="CM8"/>
  <c r="CP8" s="1"/>
  <c r="CQ8"/>
  <c r="CU8"/>
  <c r="CX8" s="1"/>
  <c r="CY8"/>
  <c r="DF8"/>
  <c r="GE9"/>
  <c r="GF9"/>
  <c r="N8" i="58"/>
  <c r="O8"/>
  <c r="R8" s="1"/>
  <c r="S8"/>
  <c r="W8"/>
  <c r="Z8" s="1"/>
  <c r="AA8"/>
  <c r="AD8"/>
  <c r="AE8"/>
  <c r="AH8"/>
  <c r="AI8"/>
  <c r="AL8"/>
  <c r="AM8"/>
  <c r="AQ8"/>
  <c r="AT8" s="1"/>
  <c r="AU8"/>
  <c r="AY8"/>
  <c r="BB8" s="1"/>
  <c r="BC8"/>
  <c r="BG8"/>
  <c r="BJ8"/>
  <c r="BK8"/>
  <c r="BN8"/>
  <c r="BO8"/>
  <c r="BR8"/>
  <c r="BS8"/>
  <c r="BW8"/>
  <c r="BZ8" s="1"/>
  <c r="CA8"/>
  <c r="CD8" s="1"/>
  <c r="CE8"/>
  <c r="CI8"/>
  <c r="CL8" s="1"/>
  <c r="CM8"/>
  <c r="CP8"/>
  <c r="CQ8"/>
  <c r="CT8"/>
  <c r="CU8"/>
  <c r="CX8"/>
  <c r="CY8"/>
  <c r="DF8"/>
  <c r="GE9"/>
  <c r="GF9"/>
  <c r="C13"/>
  <c r="D13"/>
  <c r="I13"/>
  <c r="M13"/>
  <c r="Q13"/>
  <c r="C14"/>
  <c r="D14"/>
  <c r="F14"/>
  <c r="G14"/>
  <c r="H14"/>
  <c r="I14"/>
  <c r="K14"/>
  <c r="L14"/>
  <c r="M14"/>
  <c r="O14"/>
  <c r="P14"/>
  <c r="Q14"/>
  <c r="G7" i="68"/>
  <c r="K7"/>
  <c r="N7"/>
  <c r="O7"/>
  <c r="R7"/>
  <c r="S7"/>
  <c r="W7"/>
  <c r="Z7" s="1"/>
  <c r="AA7"/>
  <c r="AE7"/>
  <c r="AH7"/>
  <c r="AI7"/>
  <c r="AM7"/>
  <c r="AP7" s="1"/>
  <c r="AQ7"/>
  <c r="AT7" s="1"/>
  <c r="AU7"/>
  <c r="AX7"/>
  <c r="AY7"/>
  <c r="BC7"/>
  <c r="BF7" s="1"/>
  <c r="BG7"/>
  <c r="BK7"/>
  <c r="BN7"/>
  <c r="BO7"/>
  <c r="BS7"/>
  <c r="BV7" s="1"/>
  <c r="BW7"/>
  <c r="BZ7" s="1"/>
  <c r="CA7"/>
  <c r="CD7"/>
  <c r="CE7"/>
  <c r="CI7"/>
  <c r="CL7" s="1"/>
  <c r="CM7"/>
  <c r="CQ7"/>
  <c r="CT7"/>
  <c r="CU7"/>
  <c r="CY7"/>
  <c r="DB7" s="1"/>
  <c r="G8"/>
  <c r="K8"/>
  <c r="N8"/>
  <c r="O8"/>
  <c r="R8"/>
  <c r="S8"/>
  <c r="V8"/>
  <c r="W8"/>
  <c r="Z8"/>
  <c r="AA8"/>
  <c r="AD8"/>
  <c r="AE8"/>
  <c r="AH8"/>
  <c r="AI8"/>
  <c r="AL8"/>
  <c r="AM8"/>
  <c r="AP8"/>
  <c r="AQ8"/>
  <c r="AT8"/>
  <c r="AU8"/>
  <c r="AX8"/>
  <c r="AY8"/>
  <c r="BB8"/>
  <c r="BC8"/>
  <c r="BF8"/>
  <c r="BG8"/>
  <c r="BJ8"/>
  <c r="BK8"/>
  <c r="BN8"/>
  <c r="BO8"/>
  <c r="BR8"/>
  <c r="BS8"/>
  <c r="BV8"/>
  <c r="BW8"/>
  <c r="BZ8"/>
  <c r="CA8"/>
  <c r="CD8"/>
  <c r="CE8"/>
  <c r="CH8"/>
  <c r="CI8"/>
  <c r="CL8"/>
  <c r="CM8"/>
  <c r="CP8"/>
  <c r="CQ8"/>
  <c r="CT8"/>
  <c r="CU8"/>
  <c r="CX8"/>
  <c r="CY8"/>
  <c r="DF8"/>
  <c r="G9"/>
  <c r="K9"/>
  <c r="N9" s="1"/>
  <c r="O9"/>
  <c r="S9"/>
  <c r="V9" s="1"/>
  <c r="W9"/>
  <c r="Z9"/>
  <c r="AA9"/>
  <c r="AE9"/>
  <c r="AH9" s="1"/>
  <c r="AI9"/>
  <c r="AM9"/>
  <c r="AP9"/>
  <c r="AQ9"/>
  <c r="AU9"/>
  <c r="AX9" s="1"/>
  <c r="AY9"/>
  <c r="BB9" s="1"/>
  <c r="BC9"/>
  <c r="BF9"/>
  <c r="BG9"/>
  <c r="BK9"/>
  <c r="BN9" s="1"/>
  <c r="BO9"/>
  <c r="BS9"/>
  <c r="BV9"/>
  <c r="BW9"/>
  <c r="BZ9"/>
  <c r="CA9"/>
  <c r="CD9"/>
  <c r="CE9"/>
  <c r="CH9"/>
  <c r="CI9"/>
  <c r="CL9"/>
  <c r="CM9"/>
  <c r="CP9"/>
  <c r="CQ9"/>
  <c r="CT9"/>
  <c r="CU9"/>
  <c r="CX9"/>
  <c r="CY9"/>
  <c r="DB9"/>
  <c r="C13"/>
  <c r="D13"/>
  <c r="G13"/>
  <c r="H13"/>
  <c r="K13"/>
  <c r="L13"/>
  <c r="O13"/>
  <c r="P13"/>
  <c r="C14"/>
  <c r="D14"/>
  <c r="F14"/>
  <c r="G14"/>
  <c r="H14"/>
  <c r="J14"/>
  <c r="K14"/>
  <c r="L14"/>
  <c r="N14"/>
  <c r="O14"/>
  <c r="P14"/>
  <c r="R14"/>
  <c r="F7" i="198"/>
  <c r="F9"/>
  <c r="DN7" i="68"/>
  <c r="BJ9"/>
  <c r="AT9"/>
  <c r="AD9"/>
  <c r="CX7"/>
  <c r="CH7"/>
  <c r="BR7"/>
  <c r="BB7"/>
  <c r="AL7"/>
  <c r="V7"/>
  <c r="DB8" i="58"/>
  <c r="BV8"/>
  <c r="AP8"/>
  <c r="CT8" i="200"/>
  <c r="CD8"/>
  <c r="BN8"/>
  <c r="AX8"/>
  <c r="AH8"/>
  <c r="DF7" i="68"/>
  <c r="DJ8"/>
  <c r="DB8"/>
  <c r="EL8" i="200"/>
  <c r="DV8"/>
  <c r="FF8" i="199"/>
  <c r="EH8" i="58"/>
  <c r="ED9" i="68"/>
  <c r="FB8"/>
  <c r="DJ8" i="199"/>
  <c r="EX8"/>
  <c r="CD6" i="365"/>
  <c r="CF12"/>
  <c r="CF6"/>
  <c r="CC178"/>
  <c r="CP178" s="1"/>
  <c r="CP18"/>
  <c r="CL125"/>
  <c r="CI125"/>
  <c r="CL127"/>
  <c r="CI127"/>
  <c r="CL129"/>
  <c r="CI129"/>
  <c r="CL131"/>
  <c r="CI131"/>
  <c r="CL133"/>
  <c r="CI133"/>
  <c r="CL135"/>
  <c r="CI135"/>
  <c r="CL137"/>
  <c r="CI137"/>
  <c r="CL139"/>
  <c r="CI139"/>
  <c r="CL141"/>
  <c r="CI141"/>
  <c r="CL143"/>
  <c r="CI143"/>
  <c r="CL145"/>
  <c r="CI145"/>
  <c r="CL147"/>
  <c r="CI147"/>
  <c r="CL149"/>
  <c r="CI149"/>
  <c r="CL151"/>
  <c r="CI151"/>
  <c r="CL153"/>
  <c r="CI153"/>
  <c r="CL155"/>
  <c r="CI155"/>
  <c r="CL157"/>
  <c r="CI157"/>
  <c r="CL159"/>
  <c r="CI159"/>
  <c r="CL161"/>
  <c r="CI161"/>
  <c r="CL163"/>
  <c r="CI163"/>
  <c r="CL165"/>
  <c r="CI165"/>
  <c r="CL167"/>
  <c r="CI167"/>
  <c r="CL172"/>
  <c r="CI172"/>
  <c r="E194"/>
  <c r="CQ194" s="1"/>
  <c r="CQ177"/>
  <c r="G192"/>
  <c r="I194"/>
  <c r="I199" s="1"/>
  <c r="I203" s="1"/>
  <c r="K194"/>
  <c r="M194"/>
  <c r="M199" s="1"/>
  <c r="M203" s="1"/>
  <c r="O194"/>
  <c r="Q194"/>
  <c r="Q199" s="1"/>
  <c r="S194"/>
  <c r="U194"/>
  <c r="U199" s="1"/>
  <c r="W194"/>
  <c r="Y194"/>
  <c r="Y199" s="1"/>
  <c r="AA194"/>
  <c r="AA192"/>
  <c r="AC194"/>
  <c r="AC192"/>
  <c r="BS177"/>
  <c r="CT177"/>
  <c r="BP177"/>
  <c r="G12"/>
  <c r="BX14"/>
  <c r="BZ14"/>
  <c r="CB14"/>
  <c r="CL14"/>
  <c r="CL12"/>
  <c r="CH15"/>
  <c r="CJ15"/>
  <c r="CL15"/>
  <c r="CP15"/>
  <c r="CG16"/>
  <c r="CI16"/>
  <c r="CK16"/>
  <c r="CG17"/>
  <c r="CI17"/>
  <c r="CK17"/>
  <c r="CP17"/>
  <c r="CH18"/>
  <c r="CL18"/>
  <c r="CG33"/>
  <c r="CP33"/>
  <c r="CG34"/>
  <c r="CP34"/>
  <c r="CG35"/>
  <c r="CP35"/>
  <c r="CG36"/>
  <c r="CP36"/>
  <c r="CG37"/>
  <c r="CP37"/>
  <c r="CG38"/>
  <c r="CP38"/>
  <c r="CG39"/>
  <c r="CP39"/>
  <c r="CG40"/>
  <c r="CP40"/>
  <c r="CG41"/>
  <c r="CK41"/>
  <c r="CP41"/>
  <c r="CG42"/>
  <c r="CP42"/>
  <c r="CG43"/>
  <c r="CP43"/>
  <c r="CG44"/>
  <c r="CG14" s="1"/>
  <c r="CG12" s="1"/>
  <c r="CP44"/>
  <c r="CG45"/>
  <c r="CP45"/>
  <c r="CG46"/>
  <c r="CP46"/>
  <c r="CG47"/>
  <c r="CP47"/>
  <c r="CG48"/>
  <c r="CG182" s="1"/>
  <c r="CP48"/>
  <c r="CG49"/>
  <c r="CP49"/>
  <c r="CG50"/>
  <c r="CP50"/>
  <c r="CG51"/>
  <c r="CP51"/>
  <c r="CG52"/>
  <c r="CP52"/>
  <c r="CG53"/>
  <c r="CP53"/>
  <c r="CG54"/>
  <c r="CP54"/>
  <c r="CG55"/>
  <c r="CP55"/>
  <c r="CG56"/>
  <c r="CP56"/>
  <c r="CG57"/>
  <c r="CP57"/>
  <c r="CG125"/>
  <c r="CG127"/>
  <c r="CG129"/>
  <c r="CG131"/>
  <c r="CG133"/>
  <c r="CG135"/>
  <c r="CG137"/>
  <c r="CG139"/>
  <c r="CG141"/>
  <c r="CG143"/>
  <c r="CG145"/>
  <c r="CG147"/>
  <c r="CG149"/>
  <c r="CG151"/>
  <c r="CG153"/>
  <c r="CG155"/>
  <c r="CG157"/>
  <c r="CG159"/>
  <c r="CG161"/>
  <c r="CG163"/>
  <c r="CG165"/>
  <c r="CG167"/>
  <c r="CG172"/>
  <c r="BX178"/>
  <c r="CG18"/>
  <c r="BZ178"/>
  <c r="CO178"/>
  <c r="CI18"/>
  <c r="CB178"/>
  <c r="CK178" s="1"/>
  <c r="CK18"/>
  <c r="BX179"/>
  <c r="CG19"/>
  <c r="BZ179"/>
  <c r="CO179"/>
  <c r="CI19"/>
  <c r="CB179"/>
  <c r="CK179" s="1"/>
  <c r="CK19"/>
  <c r="BX182"/>
  <c r="CG20"/>
  <c r="BZ182"/>
  <c r="CO182"/>
  <c r="CI20"/>
  <c r="CB182"/>
  <c r="CK182" s="1"/>
  <c r="CK20"/>
  <c r="BX183"/>
  <c r="CG21"/>
  <c r="CG183" s="1"/>
  <c r="BZ183"/>
  <c r="CI21"/>
  <c r="CB183"/>
  <c r="CK21"/>
  <c r="BX184"/>
  <c r="CG22"/>
  <c r="CG184" s="1"/>
  <c r="BZ184"/>
  <c r="CO184"/>
  <c r="CI22"/>
  <c r="CB184"/>
  <c r="CK184" s="1"/>
  <c r="CK22"/>
  <c r="BX185"/>
  <c r="CG23"/>
  <c r="BZ185"/>
  <c r="CO185"/>
  <c r="CI23"/>
  <c r="CB185"/>
  <c r="CK185" s="1"/>
  <c r="CK23"/>
  <c r="BX186"/>
  <c r="CG24"/>
  <c r="CG186" s="1"/>
  <c r="BZ186"/>
  <c r="CO186"/>
  <c r="CI24"/>
  <c r="CB186"/>
  <c r="CK186" s="1"/>
  <c r="CK24"/>
  <c r="BX187"/>
  <c r="CG25"/>
  <c r="BZ187"/>
  <c r="CO187"/>
  <c r="CI25"/>
  <c r="CB187"/>
  <c r="CK187" s="1"/>
  <c r="CK25"/>
  <c r="BX188"/>
  <c r="CG26"/>
  <c r="CG188" s="1"/>
  <c r="BZ188"/>
  <c r="CI26"/>
  <c r="CB188"/>
  <c r="CB196" s="1"/>
  <c r="CK26"/>
  <c r="BX189"/>
  <c r="CG27"/>
  <c r="BZ189"/>
  <c r="CO189" s="1"/>
  <c r="CI27"/>
  <c r="CB189"/>
  <c r="CK27"/>
  <c r="BX190"/>
  <c r="BX197"/>
  <c r="CG28"/>
  <c r="CG190"/>
  <c r="CG197" s="1"/>
  <c r="BZ190"/>
  <c r="CI28"/>
  <c r="CB190"/>
  <c r="CB197" s="1"/>
  <c r="CK28"/>
  <c r="BX191"/>
  <c r="BX198" s="1"/>
  <c r="CG29"/>
  <c r="CG191" s="1"/>
  <c r="CG198" s="1"/>
  <c r="BZ191"/>
  <c r="CI29"/>
  <c r="CB191"/>
  <c r="CK29"/>
  <c r="CO123"/>
  <c r="CI123"/>
  <c r="CL124"/>
  <c r="CI124"/>
  <c r="CL126"/>
  <c r="CI126"/>
  <c r="CL128"/>
  <c r="CI128"/>
  <c r="CL130"/>
  <c r="CI130"/>
  <c r="CL132"/>
  <c r="CI132"/>
  <c r="CL134"/>
  <c r="CI134"/>
  <c r="CL136"/>
  <c r="CI136"/>
  <c r="CL138"/>
  <c r="CI138"/>
  <c r="CL140"/>
  <c r="CI140"/>
  <c r="CL142"/>
  <c r="CI142"/>
  <c r="CL144"/>
  <c r="CI144"/>
  <c r="CL146"/>
  <c r="CI146"/>
  <c r="CL148"/>
  <c r="CI148"/>
  <c r="CL150"/>
  <c r="CI150"/>
  <c r="CL152"/>
  <c r="CI152"/>
  <c r="CL154"/>
  <c r="CI154"/>
  <c r="CL156"/>
  <c r="CI156"/>
  <c r="CL158"/>
  <c r="CI158"/>
  <c r="CL160"/>
  <c r="CI160"/>
  <c r="CL162"/>
  <c r="CI162"/>
  <c r="CL164"/>
  <c r="CI164"/>
  <c r="CL166"/>
  <c r="CI166"/>
  <c r="CL168"/>
  <c r="CI168"/>
  <c r="CH174"/>
  <c r="CJ174"/>
  <c r="CL174"/>
  <c r="CI174"/>
  <c r="BS14"/>
  <c r="BS12" s="1"/>
  <c r="BU14"/>
  <c r="CL16"/>
  <c r="CH17"/>
  <c r="CO17"/>
  <c r="CJ21"/>
  <c r="CJ29"/>
  <c r="CI33"/>
  <c r="CI34"/>
  <c r="CI35"/>
  <c r="CI36"/>
  <c r="CI37"/>
  <c r="CI38"/>
  <c r="CI39"/>
  <c r="CI40"/>
  <c r="CI41"/>
  <c r="CI42"/>
  <c r="CI43"/>
  <c r="CI44"/>
  <c r="CI45"/>
  <c r="CI46"/>
  <c r="CI47"/>
  <c r="CI48"/>
  <c r="CI49"/>
  <c r="CI50"/>
  <c r="CI51"/>
  <c r="CI52"/>
  <c r="CI53"/>
  <c r="CI54"/>
  <c r="CI55"/>
  <c r="CI56"/>
  <c r="CI57"/>
  <c r="CG124"/>
  <c r="CP125"/>
  <c r="CG126"/>
  <c r="CK127"/>
  <c r="CP127"/>
  <c r="CG128"/>
  <c r="CP129"/>
  <c r="CG130"/>
  <c r="CP131"/>
  <c r="CG132"/>
  <c r="CP133"/>
  <c r="CG134"/>
  <c r="CP135"/>
  <c r="CG136"/>
  <c r="CK137"/>
  <c r="CP137"/>
  <c r="CG138"/>
  <c r="CK139"/>
  <c r="CP139"/>
  <c r="CG140"/>
  <c r="CP141"/>
  <c r="CG142"/>
  <c r="CP143"/>
  <c r="CG144"/>
  <c r="CP145"/>
  <c r="CG146"/>
  <c r="CP147"/>
  <c r="CG148"/>
  <c r="CP149"/>
  <c r="CG150"/>
  <c r="CP151"/>
  <c r="CG152"/>
  <c r="CP153"/>
  <c r="CG154"/>
  <c r="CP155"/>
  <c r="CG156"/>
  <c r="CP157"/>
  <c r="CG158"/>
  <c r="CK159"/>
  <c r="CP159"/>
  <c r="CG160"/>
  <c r="CP161"/>
  <c r="CG162"/>
  <c r="CP163"/>
  <c r="CG164"/>
  <c r="CP165"/>
  <c r="CG166"/>
  <c r="CP167"/>
  <c r="CG168"/>
  <c r="CP172"/>
  <c r="CG174"/>
  <c r="AE194"/>
  <c r="BU194"/>
  <c r="AE192"/>
  <c r="AE7"/>
  <c r="BU177"/>
  <c r="CV177"/>
  <c r="BR177"/>
  <c r="AG194"/>
  <c r="AG199" s="1"/>
  <c r="AG200" s="1"/>
  <c r="AG192"/>
  <c r="AG7"/>
  <c r="AL194"/>
  <c r="AL192"/>
  <c r="AN194"/>
  <c r="AN192"/>
  <c r="AN7"/>
  <c r="AS194"/>
  <c r="AS192"/>
  <c r="AU194"/>
  <c r="AU199" s="1"/>
  <c r="AU200" s="1"/>
  <c r="AU192"/>
  <c r="AU7"/>
  <c r="AW194"/>
  <c r="AW192"/>
  <c r="AY194"/>
  <c r="AY199" s="1"/>
  <c r="AY192"/>
  <c r="AY7"/>
  <c r="BA194"/>
  <c r="BA192"/>
  <c r="BC194"/>
  <c r="BC192"/>
  <c r="BY179"/>
  <c r="CA179"/>
  <c r="CJ179" s="1"/>
  <c r="CC179"/>
  <c r="CL179" s="1"/>
  <c r="CE179"/>
  <c r="CP19"/>
  <c r="BY182"/>
  <c r="CA182"/>
  <c r="CJ182" s="1"/>
  <c r="CC182"/>
  <c r="CL182" s="1"/>
  <c r="CE182"/>
  <c r="CE194"/>
  <c r="CP20"/>
  <c r="BY183"/>
  <c r="BY195" s="1"/>
  <c r="CA183"/>
  <c r="CC183"/>
  <c r="CL183" s="1"/>
  <c r="CE183"/>
  <c r="CP21"/>
  <c r="BY184"/>
  <c r="CA184"/>
  <c r="CC184"/>
  <c r="CL184" s="1"/>
  <c r="CE184"/>
  <c r="CP22"/>
  <c r="BY185"/>
  <c r="CA185"/>
  <c r="CJ185" s="1"/>
  <c r="CC185"/>
  <c r="CL185" s="1"/>
  <c r="CE185"/>
  <c r="CP23"/>
  <c r="BY186"/>
  <c r="CA186"/>
  <c r="CJ186" s="1"/>
  <c r="CC186"/>
  <c r="CL186" s="1"/>
  <c r="CE186"/>
  <c r="CP24"/>
  <c r="BY187"/>
  <c r="CA187"/>
  <c r="CJ187" s="1"/>
  <c r="CC187"/>
  <c r="CL187" s="1"/>
  <c r="CE187"/>
  <c r="CP25"/>
  <c r="BY188"/>
  <c r="CA188"/>
  <c r="CC188"/>
  <c r="CE188"/>
  <c r="CP26"/>
  <c r="BY189"/>
  <c r="BY196" s="1"/>
  <c r="CA189"/>
  <c r="CJ189" s="1"/>
  <c r="CC189"/>
  <c r="CE189"/>
  <c r="CP27"/>
  <c r="BY190"/>
  <c r="BY197"/>
  <c r="CA190"/>
  <c r="CJ190"/>
  <c r="CJ197" s="1"/>
  <c r="CC190"/>
  <c r="CL190" s="1"/>
  <c r="CE190"/>
  <c r="CE197"/>
  <c r="CP28"/>
  <c r="BY191"/>
  <c r="BY198" s="1"/>
  <c r="CA191"/>
  <c r="CJ191" s="1"/>
  <c r="CJ198" s="1"/>
  <c r="CC191"/>
  <c r="CE191"/>
  <c r="CE198" s="1"/>
  <c r="CP29"/>
  <c r="CD192"/>
  <c r="BQ196"/>
  <c r="BQ198"/>
  <c r="CO174"/>
  <c r="CR177"/>
  <c r="BP178"/>
  <c r="BR178"/>
  <c r="BT178"/>
  <c r="CT178"/>
  <c r="CV178"/>
  <c r="BP179"/>
  <c r="BR179"/>
  <c r="BT179"/>
  <c r="CT179"/>
  <c r="CV179"/>
  <c r="BP180"/>
  <c r="BR180"/>
  <c r="BT180"/>
  <c r="CL180"/>
  <c r="CT180"/>
  <c r="CV180"/>
  <c r="BP181"/>
  <c r="BR181"/>
  <c r="BT181"/>
  <c r="CL181"/>
  <c r="CT181"/>
  <c r="CV181"/>
  <c r="BP182"/>
  <c r="BR182"/>
  <c r="BT182"/>
  <c r="CT182"/>
  <c r="CV182"/>
  <c r="BP183"/>
  <c r="BR183"/>
  <c r="BT183"/>
  <c r="CR183"/>
  <c r="CT183"/>
  <c r="CV183"/>
  <c r="BP184"/>
  <c r="BR184"/>
  <c r="BT184"/>
  <c r="CT184"/>
  <c r="CV184"/>
  <c r="BP185"/>
  <c r="BR185"/>
  <c r="BT185"/>
  <c r="CT185"/>
  <c r="CV185"/>
  <c r="BP186"/>
  <c r="BR186"/>
  <c r="BT186"/>
  <c r="CT186"/>
  <c r="CV186"/>
  <c r="BP187"/>
  <c r="BR187"/>
  <c r="BT187"/>
  <c r="CT187"/>
  <c r="CV187"/>
  <c r="BP188"/>
  <c r="BR188"/>
  <c r="BT188"/>
  <c r="CR188"/>
  <c r="CT188"/>
  <c r="CV188"/>
  <c r="BP189"/>
  <c r="BR189"/>
  <c r="BT189"/>
  <c r="CT189"/>
  <c r="CV189"/>
  <c r="BP190"/>
  <c r="BR190"/>
  <c r="BT190"/>
  <c r="CR190"/>
  <c r="CT190"/>
  <c r="CV190"/>
  <c r="BP191"/>
  <c r="BR191"/>
  <c r="BT191"/>
  <c r="CR191"/>
  <c r="CT191"/>
  <c r="CV191"/>
  <c r="H192"/>
  <c r="H7"/>
  <c r="L192"/>
  <c r="L7"/>
  <c r="N192"/>
  <c r="N7"/>
  <c r="P192"/>
  <c r="P7"/>
  <c r="T192"/>
  <c r="V192"/>
  <c r="X192"/>
  <c r="X7"/>
  <c r="AB192"/>
  <c r="AB7"/>
  <c r="AF192"/>
  <c r="AF7"/>
  <c r="AM192"/>
  <c r="AM7"/>
  <c r="AT192"/>
  <c r="AT7"/>
  <c r="AX192"/>
  <c r="AX7"/>
  <c r="BB192"/>
  <c r="BB7"/>
  <c r="BF192"/>
  <c r="BH192"/>
  <c r="BJ192"/>
  <c r="BN192"/>
  <c r="AD195"/>
  <c r="BS196"/>
  <c r="BP196"/>
  <c r="CV196"/>
  <c r="BS198"/>
  <c r="BP198"/>
  <c r="CV198"/>
  <c r="BQ178"/>
  <c r="BQ179"/>
  <c r="BQ180"/>
  <c r="BQ181"/>
  <c r="BQ182"/>
  <c r="BQ183"/>
  <c r="BS183"/>
  <c r="BU183"/>
  <c r="CQ183"/>
  <c r="CS183"/>
  <c r="BQ184"/>
  <c r="BQ185"/>
  <c r="BQ186"/>
  <c r="BQ187"/>
  <c r="BQ188"/>
  <c r="BS188"/>
  <c r="BU188"/>
  <c r="CQ188"/>
  <c r="CS188"/>
  <c r="CU188"/>
  <c r="BQ189"/>
  <c r="BQ190"/>
  <c r="BS190"/>
  <c r="BU190"/>
  <c r="CQ190"/>
  <c r="CS190"/>
  <c r="CU190"/>
  <c r="BQ191"/>
  <c r="BS191"/>
  <c r="BU191"/>
  <c r="CQ191"/>
  <c r="CS191"/>
  <c r="CU191"/>
  <c r="BE192"/>
  <c r="BG192"/>
  <c r="BK192"/>
  <c r="BK7"/>
  <c r="BM192"/>
  <c r="BO192"/>
  <c r="BO203" s="1"/>
  <c r="BF7"/>
  <c r="T7"/>
  <c r="CJ183"/>
  <c r="BA7"/>
  <c r="BZ198"/>
  <c r="CO198" s="1"/>
  <c r="CO191"/>
  <c r="CC198"/>
  <c r="CP198"/>
  <c r="CP191"/>
  <c r="CL191"/>
  <c r="CL198" s="1"/>
  <c r="CA197"/>
  <c r="CJ188"/>
  <c r="CJ196" s="1"/>
  <c r="CP187"/>
  <c r="CP185"/>
  <c r="CP183"/>
  <c r="BS6"/>
  <c r="CL6"/>
  <c r="CB12"/>
  <c r="BX12"/>
  <c r="CE196"/>
  <c r="CE199" s="1"/>
  <c r="CE8" s="1"/>
  <c r="CI191"/>
  <c r="CI198" s="1"/>
  <c r="CI190"/>
  <c r="CI197" s="1"/>
  <c r="CG187"/>
  <c r="CG185"/>
  <c r="CB194"/>
  <c r="CB199" s="1"/>
  <c r="CC197"/>
  <c r="CP197" s="1"/>
  <c r="CP190"/>
  <c r="CL197"/>
  <c r="CP188"/>
  <c r="CL188"/>
  <c r="CP184"/>
  <c r="CP182"/>
  <c r="CB198"/>
  <c r="CK191"/>
  <c r="CK198"/>
  <c r="CK190"/>
  <c r="CK197" s="1"/>
  <c r="BZ197"/>
  <c r="CO197" s="1"/>
  <c r="CO190"/>
  <c r="CK188"/>
  <c r="CK196" s="1"/>
  <c r="CB195"/>
  <c r="CK183"/>
  <c r="BZ195"/>
  <c r="CO195" s="1"/>
  <c r="CO183"/>
  <c r="CN14"/>
  <c r="BZ12"/>
  <c r="BZ6"/>
  <c r="CO14"/>
  <c r="CL178"/>
  <c r="CE195"/>
  <c r="BX196"/>
  <c r="BX195"/>
  <c r="CG177"/>
  <c r="CL195"/>
  <c r="BR194"/>
  <c r="BS192"/>
  <c r="CV192"/>
  <c r="CS192"/>
  <c r="E199"/>
  <c r="E203" s="1"/>
  <c r="BT195"/>
  <c r="CS194"/>
  <c r="K192"/>
  <c r="K7"/>
  <c r="M192"/>
  <c r="M7"/>
  <c r="S192"/>
  <c r="S7"/>
  <c r="U192"/>
  <c r="U7"/>
  <c r="CU195"/>
  <c r="CS12"/>
  <c r="BP194"/>
  <c r="BI192"/>
  <c r="BQ195"/>
  <c r="BL192"/>
  <c r="BD192"/>
  <c r="AZ192"/>
  <c r="AZ7"/>
  <c r="AV192"/>
  <c r="AR192"/>
  <c r="AH192"/>
  <c r="AD192"/>
  <c r="Z192"/>
  <c r="R192"/>
  <c r="J192"/>
  <c r="F192"/>
  <c r="BT177"/>
  <c r="E12"/>
  <c r="CQ12" s="1"/>
  <c r="CS177"/>
  <c r="E192"/>
  <c r="AC12"/>
  <c r="CT12" s="1"/>
  <c r="H12"/>
  <c r="N12"/>
  <c r="R12"/>
  <c r="T12"/>
  <c r="V12"/>
  <c r="X12"/>
  <c r="Z12"/>
  <c r="AB12"/>
  <c r="AZ12"/>
  <c r="BB12"/>
  <c r="BD12"/>
  <c r="BF12"/>
  <c r="P203"/>
  <c r="BE194"/>
  <c r="BE199"/>
  <c r="BM194"/>
  <c r="BM199" s="1"/>
  <c r="BM8" s="1"/>
  <c r="BM203"/>
  <c r="CQ179"/>
  <c r="CS179"/>
  <c r="CQ181"/>
  <c r="CS181"/>
  <c r="CU183"/>
  <c r="BT12"/>
  <c r="X8"/>
  <c r="X203"/>
  <c r="BM200"/>
  <c r="BQ197"/>
  <c r="CU197"/>
  <c r="BT197"/>
  <c r="AB203"/>
  <c r="CS195"/>
  <c r="BS195"/>
  <c r="BP195"/>
  <c r="CT195"/>
  <c r="AC199"/>
  <c r="CV195"/>
  <c r="AE199"/>
  <c r="BU195"/>
  <c r="BR195"/>
  <c r="BS197"/>
  <c r="BP197"/>
  <c r="CT197"/>
  <c r="CV197"/>
  <c r="BU197"/>
  <c r="BR197"/>
  <c r="BU192"/>
  <c r="V7"/>
  <c r="AD7"/>
  <c r="AH7"/>
  <c r="AV7"/>
  <c r="BL7"/>
  <c r="BE7"/>
  <c r="BM7"/>
  <c r="AD12"/>
  <c r="CU12"/>
  <c r="I12"/>
  <c r="M12"/>
  <c r="Q12"/>
  <c r="CU14"/>
  <c r="BQ14"/>
  <c r="BF199"/>
  <c r="BF203" s="1"/>
  <c r="BJ199"/>
  <c r="BN199"/>
  <c r="BS178"/>
  <c r="BU178"/>
  <c r="CR179"/>
  <c r="CR181"/>
  <c r="BS182"/>
  <c r="BU182"/>
  <c r="CQ197"/>
  <c r="BC199"/>
  <c r="BA199"/>
  <c r="BA8" s="1"/>
  <c r="AW199"/>
  <c r="AW8" s="1"/>
  <c r="AS199"/>
  <c r="AS8" s="1"/>
  <c r="AL199"/>
  <c r="AL8" s="1"/>
  <c r="CK189"/>
  <c r="BP14"/>
  <c r="BP12" s="1"/>
  <c r="BR14"/>
  <c r="N199"/>
  <c r="N203" s="1"/>
  <c r="R199"/>
  <c r="V199"/>
  <c r="V8" s="1"/>
  <c r="AH199"/>
  <c r="AR199"/>
  <c r="AV200"/>
  <c r="AX199"/>
  <c r="AZ199"/>
  <c r="BD199"/>
  <c r="BH199"/>
  <c r="BL199"/>
  <c r="BL200"/>
  <c r="BO199"/>
  <c r="CQ195"/>
  <c r="BS184"/>
  <c r="BU184"/>
  <c r="CR185"/>
  <c r="BS186"/>
  <c r="BU186"/>
  <c r="CR187"/>
  <c r="G196"/>
  <c r="CS196"/>
  <c r="I196"/>
  <c r="K196"/>
  <c r="K199" s="1"/>
  <c r="K203" s="1"/>
  <c r="M196"/>
  <c r="O196"/>
  <c r="O199" s="1"/>
  <c r="Q196"/>
  <c r="S196"/>
  <c r="S199" s="1"/>
  <c r="S203" s="1"/>
  <c r="U196"/>
  <c r="W196"/>
  <c r="W199"/>
  <c r="W203" s="1"/>
  <c r="Y196"/>
  <c r="AA196"/>
  <c r="AA199"/>
  <c r="AA8" s="1"/>
  <c r="CR189"/>
  <c r="CS197"/>
  <c r="BO7"/>
  <c r="BG7"/>
  <c r="BQ6"/>
  <c r="BQ12"/>
  <c r="CU196"/>
  <c r="BT196"/>
  <c r="BU198"/>
  <c r="BR198"/>
  <c r="BP6"/>
  <c r="BR6"/>
  <c r="BR12"/>
  <c r="AM199"/>
  <c r="CR195"/>
  <c r="BU196"/>
  <c r="BR196"/>
  <c r="CU198"/>
  <c r="BT198"/>
  <c r="BY192"/>
  <c r="F12"/>
  <c r="CR12"/>
  <c r="AD194"/>
  <c r="CU177"/>
  <c r="O5"/>
  <c r="BI7"/>
  <c r="E7"/>
  <c r="BQ192"/>
  <c r="BT192"/>
  <c r="CU192"/>
  <c r="AA203"/>
  <c r="W8"/>
  <c r="W200"/>
  <c r="BO8"/>
  <c r="BO200"/>
  <c r="AX8"/>
  <c r="AX203"/>
  <c r="AX200"/>
  <c r="AH8"/>
  <c r="AG203"/>
  <c r="AU8"/>
  <c r="AY200"/>
  <c r="BC8"/>
  <c r="BC203"/>
  <c r="BJ8"/>
  <c r="BJ203"/>
  <c r="BU7"/>
  <c r="AE200"/>
  <c r="AE8"/>
  <c r="AC8"/>
  <c r="G199"/>
  <c r="BL8"/>
  <c r="BL203"/>
  <c r="BH8"/>
  <c r="BD8"/>
  <c r="AZ8"/>
  <c r="AV8"/>
  <c r="AR8"/>
  <c r="V203"/>
  <c r="AL203"/>
  <c r="AS203"/>
  <c r="AW200"/>
  <c r="BA203"/>
  <c r="BN8"/>
  <c r="BF8"/>
  <c r="BF200"/>
  <c r="AR203"/>
  <c r="BH203"/>
  <c r="BQ194"/>
  <c r="CU194"/>
  <c r="BT194"/>
  <c r="AD199"/>
  <c r="AM8"/>
  <c r="AM203"/>
  <c r="AD203"/>
  <c r="AD200"/>
  <c r="BT199"/>
  <c r="BT8" s="1"/>
  <c r="AD8"/>
  <c r="V25" i="368"/>
  <c r="AE25" s="1"/>
  <c r="K25"/>
  <c r="X25"/>
  <c r="Y25" s="1"/>
  <c r="G25"/>
  <c r="V31"/>
  <c r="K31"/>
  <c r="AD31" s="1"/>
  <c r="X31"/>
  <c r="Y31"/>
  <c r="G31"/>
  <c r="V23"/>
  <c r="K23"/>
  <c r="AD23"/>
  <c r="AE23" s="1"/>
  <c r="X23"/>
  <c r="Y23" s="1"/>
  <c r="G23"/>
  <c r="V26"/>
  <c r="K26"/>
  <c r="AD26" s="1"/>
  <c r="X26"/>
  <c r="Y26"/>
  <c r="G26"/>
  <c r="V29"/>
  <c r="K29"/>
  <c r="X29"/>
  <c r="Y29" s="1"/>
  <c r="G29"/>
  <c r="V28"/>
  <c r="K28"/>
  <c r="X28"/>
  <c r="Y28"/>
  <c r="G28"/>
  <c r="V27"/>
  <c r="K27"/>
  <c r="AD27"/>
  <c r="AE27" s="1"/>
  <c r="X27"/>
  <c r="G27"/>
  <c r="V13"/>
  <c r="G17"/>
  <c r="K17"/>
  <c r="S16"/>
  <c r="T25"/>
  <c r="U25"/>
  <c r="O25"/>
  <c r="S22"/>
  <c r="T31"/>
  <c r="U31"/>
  <c r="O31"/>
  <c r="S30"/>
  <c r="T23"/>
  <c r="U23"/>
  <c r="O23"/>
  <c r="S21"/>
  <c r="T26"/>
  <c r="U26"/>
  <c r="O26"/>
  <c r="S24"/>
  <c r="T29"/>
  <c r="U29"/>
  <c r="O29"/>
  <c r="S18"/>
  <c r="T28"/>
  <c r="U28"/>
  <c r="O28"/>
  <c r="S32"/>
  <c r="T27"/>
  <c r="U27"/>
  <c r="O27"/>
  <c r="S20"/>
  <c r="V16"/>
  <c r="K16"/>
  <c r="AD16" s="1"/>
  <c r="AE16" s="1"/>
  <c r="X16"/>
  <c r="Y16"/>
  <c r="G16"/>
  <c r="V22"/>
  <c r="K22"/>
  <c r="AD22"/>
  <c r="AE22" s="1"/>
  <c r="X22"/>
  <c r="Y22" s="1"/>
  <c r="G22"/>
  <c r="V30"/>
  <c r="K30"/>
  <c r="X30"/>
  <c r="Y30"/>
  <c r="G30"/>
  <c r="V21"/>
  <c r="K21"/>
  <c r="AD21"/>
  <c r="AE21" s="1"/>
  <c r="X21"/>
  <c r="Y21" s="1"/>
  <c r="G21"/>
  <c r="V24"/>
  <c r="K24"/>
  <c r="X24"/>
  <c r="Y24"/>
  <c r="G24"/>
  <c r="V18"/>
  <c r="K18"/>
  <c r="AD18"/>
  <c r="AE18" s="1"/>
  <c r="X18"/>
  <c r="Y18" s="1"/>
  <c r="G18"/>
  <c r="V32"/>
  <c r="K32"/>
  <c r="AD32" s="1"/>
  <c r="X32"/>
  <c r="Y32"/>
  <c r="G32"/>
  <c r="V20"/>
  <c r="K20"/>
  <c r="AD20"/>
  <c r="AE20" s="1"/>
  <c r="X20"/>
  <c r="Y20" s="1"/>
  <c r="G20"/>
  <c r="J17"/>
  <c r="S17"/>
  <c r="O16"/>
  <c r="O22"/>
  <c r="O30"/>
  <c r="O21"/>
  <c r="O24"/>
  <c r="O18"/>
  <c r="O32"/>
  <c r="O20"/>
  <c r="Y46"/>
  <c r="Y68"/>
  <c r="Y76"/>
  <c r="AC76"/>
  <c r="Y77"/>
  <c r="AC77"/>
  <c r="Y75"/>
  <c r="AC75"/>
  <c r="G19"/>
  <c r="K19"/>
  <c r="AD19" s="1"/>
  <c r="AE19"/>
  <c r="T19"/>
  <c r="U19"/>
  <c r="V19"/>
  <c r="G43"/>
  <c r="K43"/>
  <c r="V43"/>
  <c r="Y43" s="1"/>
  <c r="G40"/>
  <c r="K40"/>
  <c r="V40"/>
  <c r="G47"/>
  <c r="K47"/>
  <c r="AD47"/>
  <c r="AE47" s="1"/>
  <c r="G44"/>
  <c r="K44"/>
  <c r="V44"/>
  <c r="G39"/>
  <c r="K39"/>
  <c r="G52"/>
  <c r="K52"/>
  <c r="G49"/>
  <c r="K49"/>
  <c r="V49"/>
  <c r="AC49" s="1"/>
  <c r="G48"/>
  <c r="K48"/>
  <c r="AD48" s="1"/>
  <c r="V48"/>
  <c r="G41"/>
  <c r="K41"/>
  <c r="G50"/>
  <c r="K50"/>
  <c r="G45"/>
  <c r="K45"/>
  <c r="AD45" s="1"/>
  <c r="AE45"/>
  <c r="G42"/>
  <c r="K42"/>
  <c r="AD42" s="1"/>
  <c r="AE42" s="1"/>
  <c r="K46"/>
  <c r="AD46"/>
  <c r="AE46" s="1"/>
  <c r="G51"/>
  <c r="K51"/>
  <c r="AD51"/>
  <c r="G53"/>
  <c r="K53"/>
  <c r="AD53" s="1"/>
  <c r="AE53"/>
  <c r="G54"/>
  <c r="AB54"/>
  <c r="AC54" s="1"/>
  <c r="J74"/>
  <c r="J68"/>
  <c r="J76"/>
  <c r="J72"/>
  <c r="J78"/>
  <c r="J82"/>
  <c r="J77"/>
  <c r="J81"/>
  <c r="J79"/>
  <c r="J80"/>
  <c r="J75"/>
  <c r="J67"/>
  <c r="S73"/>
  <c r="J45"/>
  <c r="J42"/>
  <c r="J46"/>
  <c r="J51"/>
  <c r="J53"/>
  <c r="G74"/>
  <c r="K74"/>
  <c r="AD74" s="1"/>
  <c r="AE74" s="1"/>
  <c r="G68"/>
  <c r="K68"/>
  <c r="G76"/>
  <c r="K76"/>
  <c r="G72"/>
  <c r="K72"/>
  <c r="AD72" s="1"/>
  <c r="AE72" s="1"/>
  <c r="G78"/>
  <c r="K78"/>
  <c r="G82"/>
  <c r="K82"/>
  <c r="G77"/>
  <c r="K77"/>
  <c r="G81"/>
  <c r="K81"/>
  <c r="AD81" s="1"/>
  <c r="AE81"/>
  <c r="G79"/>
  <c r="K79"/>
  <c r="G80"/>
  <c r="K80"/>
  <c r="G75"/>
  <c r="K75"/>
  <c r="G67"/>
  <c r="K67"/>
  <c r="G73"/>
  <c r="K73"/>
  <c r="AD73"/>
  <c r="AE73" s="1"/>
  <c r="Y69"/>
  <c r="AC69"/>
  <c r="Y100"/>
  <c r="AC100"/>
  <c r="Y95"/>
  <c r="AC95"/>
  <c r="Y105"/>
  <c r="AC105"/>
  <c r="Y110"/>
  <c r="G70"/>
  <c r="K70"/>
  <c r="AD70" s="1"/>
  <c r="K71"/>
  <c r="G69"/>
  <c r="K69"/>
  <c r="G104"/>
  <c r="K104"/>
  <c r="G100"/>
  <c r="K100"/>
  <c r="G96"/>
  <c r="K96"/>
  <c r="G94"/>
  <c r="K94"/>
  <c r="G95"/>
  <c r="K95"/>
  <c r="G99"/>
  <c r="K99"/>
  <c r="AD99"/>
  <c r="AE99" s="1"/>
  <c r="G107"/>
  <c r="K107"/>
  <c r="G106"/>
  <c r="K106"/>
  <c r="G105"/>
  <c r="K105"/>
  <c r="G108"/>
  <c r="K108"/>
  <c r="AD108"/>
  <c r="AE108" s="1"/>
  <c r="G93"/>
  <c r="K93"/>
  <c r="G103"/>
  <c r="K103"/>
  <c r="G92"/>
  <c r="K92"/>
  <c r="AD92"/>
  <c r="AE92" s="1"/>
  <c r="G102"/>
  <c r="K102"/>
  <c r="AD102"/>
  <c r="AE102" s="1"/>
  <c r="G91"/>
  <c r="K91"/>
  <c r="G90"/>
  <c r="K90"/>
  <c r="AD90"/>
  <c r="AE90" s="1"/>
  <c r="G97"/>
  <c r="K97"/>
  <c r="AD97"/>
  <c r="AE97" s="1"/>
  <c r="G98"/>
  <c r="K98"/>
  <c r="AD98"/>
  <c r="AE98" s="1"/>
  <c r="G101"/>
  <c r="K101"/>
  <c r="AD101"/>
  <c r="AE101" s="1"/>
  <c r="G109"/>
  <c r="K109"/>
  <c r="G110"/>
  <c r="K110"/>
  <c r="G111"/>
  <c r="K111"/>
  <c r="AD111"/>
  <c r="AE111" s="1"/>
  <c r="G112"/>
  <c r="K112"/>
  <c r="G113"/>
  <c r="K113"/>
  <c r="J70"/>
  <c r="J71"/>
  <c r="J69"/>
  <c r="J104"/>
  <c r="J100"/>
  <c r="J96"/>
  <c r="J94"/>
  <c r="J95"/>
  <c r="J99"/>
  <c r="J107"/>
  <c r="J106"/>
  <c r="J105"/>
  <c r="J108"/>
  <c r="J93"/>
  <c r="J103"/>
  <c r="J92"/>
  <c r="J102"/>
  <c r="J91"/>
  <c r="J90"/>
  <c r="J97"/>
  <c r="J98"/>
  <c r="J101"/>
  <c r="J109"/>
  <c r="J110"/>
  <c r="J111"/>
  <c r="J112"/>
  <c r="J113"/>
  <c r="AD28"/>
  <c r="AE28" s="1"/>
  <c r="AD29"/>
  <c r="AE26"/>
  <c r="AE31"/>
  <c r="AD25"/>
  <c r="AD112"/>
  <c r="AE112" s="1"/>
  <c r="U112"/>
  <c r="AD113"/>
  <c r="AE113"/>
  <c r="U113"/>
  <c r="AC74"/>
  <c r="Y17"/>
  <c r="X15"/>
  <c r="U54"/>
  <c r="AD54"/>
  <c r="AE54" s="1"/>
  <c r="U70"/>
  <c r="AE70"/>
  <c r="Y45"/>
  <c r="AC45"/>
  <c r="Y51"/>
  <c r="AC51"/>
  <c r="Y78"/>
  <c r="AC78"/>
  <c r="Y79"/>
  <c r="AC79"/>
  <c r="Y73"/>
  <c r="Y104"/>
  <c r="Y107"/>
  <c r="AC107"/>
  <c r="Y93"/>
  <c r="AC93"/>
  <c r="AE29"/>
  <c r="AD110"/>
  <c r="AE110" s="1"/>
  <c r="AD109"/>
  <c r="AE109" s="1"/>
  <c r="AD91"/>
  <c r="AE91" s="1"/>
  <c r="AD103"/>
  <c r="AE103" s="1"/>
  <c r="AD106"/>
  <c r="AE106" s="1"/>
  <c r="AD94"/>
  <c r="AE94" s="1"/>
  <c r="AD104"/>
  <c r="AE104" s="1"/>
  <c r="AD71"/>
  <c r="AE71" s="1"/>
  <c r="AD80"/>
  <c r="AE80" s="1"/>
  <c r="AD82"/>
  <c r="AE82" s="1"/>
  <c r="AD68"/>
  <c r="AE68" s="1"/>
  <c r="AE48"/>
  <c r="AE32"/>
  <c r="AD24"/>
  <c r="AE24" s="1"/>
  <c r="AD30"/>
  <c r="AE30" s="1"/>
  <c r="E15"/>
  <c r="I15"/>
  <c r="AA17"/>
  <c r="AA15" s="1"/>
  <c r="AA14" s="1"/>
  <c r="M15"/>
  <c r="M14"/>
  <c r="M5" s="1"/>
  <c r="S25"/>
  <c r="S31"/>
  <c r="S23"/>
  <c r="S26"/>
  <c r="S29"/>
  <c r="S28"/>
  <c r="AC19"/>
  <c r="AC43"/>
  <c r="T43"/>
  <c r="O52"/>
  <c r="O41"/>
  <c r="O42"/>
  <c r="AC46"/>
  <c r="G66"/>
  <c r="S66"/>
  <c r="Y74"/>
  <c r="O74"/>
  <c r="S74"/>
  <c r="O68"/>
  <c r="S76"/>
  <c r="O82"/>
  <c r="S82"/>
  <c r="S77"/>
  <c r="O80"/>
  <c r="S80"/>
  <c r="S75"/>
  <c r="O70"/>
  <c r="S70"/>
  <c r="AC71"/>
  <c r="O71"/>
  <c r="S71"/>
  <c r="S69"/>
  <c r="O104"/>
  <c r="S100"/>
  <c r="Q89"/>
  <c r="O94"/>
  <c r="S94"/>
  <c r="O106"/>
  <c r="S106"/>
  <c r="S105"/>
  <c r="O103"/>
  <c r="S103"/>
  <c r="Y92"/>
  <c r="O113"/>
  <c r="AE51"/>
  <c r="AD49"/>
  <c r="AE49" s="1"/>
  <c r="AC17"/>
  <c r="AC22"/>
  <c r="AC31"/>
  <c r="AC30"/>
  <c r="AC21"/>
  <c r="AC26"/>
  <c r="AC24"/>
  <c r="N15"/>
  <c r="AC18"/>
  <c r="AC28"/>
  <c r="AC32"/>
  <c r="AB20"/>
  <c r="AC20"/>
  <c r="O43"/>
  <c r="Y40"/>
  <c r="AC40"/>
  <c r="O40"/>
  <c r="Y47"/>
  <c r="AC47"/>
  <c r="Y44"/>
  <c r="AC44"/>
  <c r="O44"/>
  <c r="O39"/>
  <c r="T52"/>
  <c r="U52"/>
  <c r="Y48"/>
  <c r="AC48"/>
  <c r="O48"/>
  <c r="T41"/>
  <c r="O50"/>
  <c r="O45"/>
  <c r="V42"/>
  <c r="V38" s="1"/>
  <c r="X42"/>
  <c r="X38" s="1"/>
  <c r="T42"/>
  <c r="S46"/>
  <c r="O51"/>
  <c r="AB72"/>
  <c r="AC72" s="1"/>
  <c r="O72"/>
  <c r="S78"/>
  <c r="AB81"/>
  <c r="O81"/>
  <c r="S79"/>
  <c r="AB67"/>
  <c r="AC67" s="1"/>
  <c r="O67"/>
  <c r="AB73"/>
  <c r="AC73" s="1"/>
  <c r="O73"/>
  <c r="D89"/>
  <c r="I89"/>
  <c r="J89" s="1"/>
  <c r="N89"/>
  <c r="N14" s="1"/>
  <c r="AC96"/>
  <c r="AB99"/>
  <c r="AC99" s="1"/>
  <c r="O99"/>
  <c r="S107"/>
  <c r="AB108"/>
  <c r="O108"/>
  <c r="S93"/>
  <c r="AA92"/>
  <c r="AA89" s="1"/>
  <c r="AA90"/>
  <c r="G38"/>
  <c r="AC91"/>
  <c r="AB89"/>
  <c r="Y90"/>
  <c r="X89"/>
  <c r="Y89" s="1"/>
  <c r="AC104"/>
  <c r="AC94"/>
  <c r="AC106"/>
  <c r="AC103"/>
  <c r="V89"/>
  <c r="AC109"/>
  <c r="Y96"/>
  <c r="Y99"/>
  <c r="Y108"/>
  <c r="AC108"/>
  <c r="W89"/>
  <c r="E89"/>
  <c r="F89"/>
  <c r="G89"/>
  <c r="L89"/>
  <c r="L14"/>
  <c r="L5" s="1"/>
  <c r="R89"/>
  <c r="S89" s="1"/>
  <c r="T100"/>
  <c r="U100" s="1"/>
  <c r="T96"/>
  <c r="U96" s="1"/>
  <c r="T95"/>
  <c r="U95" s="1"/>
  <c r="T107"/>
  <c r="U107" s="1"/>
  <c r="T105"/>
  <c r="U105" s="1"/>
  <c r="T93"/>
  <c r="U93" s="1"/>
  <c r="Q14"/>
  <c r="Q13" s="1"/>
  <c r="Y67"/>
  <c r="AB66"/>
  <c r="AC66" s="1"/>
  <c r="Y72"/>
  <c r="Y81"/>
  <c r="AC81"/>
  <c r="V66"/>
  <c r="Y82"/>
  <c r="AC82"/>
  <c r="Y80"/>
  <c r="AC80"/>
  <c r="W66"/>
  <c r="AA66"/>
  <c r="Y70"/>
  <c r="AC70"/>
  <c r="T76"/>
  <c r="U76" s="1"/>
  <c r="T78"/>
  <c r="U78" s="1"/>
  <c r="T77"/>
  <c r="U77" s="1"/>
  <c r="T79"/>
  <c r="U79" s="1"/>
  <c r="T75"/>
  <c r="U75" s="1"/>
  <c r="T69"/>
  <c r="U69" s="1"/>
  <c r="U43"/>
  <c r="AD43"/>
  <c r="AE43"/>
  <c r="U40"/>
  <c r="AD40"/>
  <c r="AE40" s="1"/>
  <c r="AD44"/>
  <c r="AE44" s="1"/>
  <c r="U44"/>
  <c r="Y39"/>
  <c r="T38"/>
  <c r="U38"/>
  <c r="U39"/>
  <c r="AD50"/>
  <c r="AE50" s="1"/>
  <c r="U50"/>
  <c r="AA38"/>
  <c r="AD41"/>
  <c r="AE41" s="1"/>
  <c r="U41"/>
  <c r="Y50"/>
  <c r="AC50"/>
  <c r="U42"/>
  <c r="W38"/>
  <c r="AC42"/>
  <c r="S38"/>
  <c r="J47"/>
  <c r="O47"/>
  <c r="AB39"/>
  <c r="AC39" s="1"/>
  <c r="AB52"/>
  <c r="AC52"/>
  <c r="O49"/>
  <c r="AB41"/>
  <c r="AC41" s="1"/>
  <c r="AB15"/>
  <c r="AB14" s="1"/>
  <c r="AC16"/>
  <c r="O15"/>
  <c r="W15"/>
  <c r="W14" s="1"/>
  <c r="W5" s="1"/>
  <c r="F14"/>
  <c r="D15"/>
  <c r="D14" s="1"/>
  <c r="H15"/>
  <c r="R15"/>
  <c r="S15" s="1"/>
  <c r="T17"/>
  <c r="J31"/>
  <c r="J26"/>
  <c r="J28"/>
  <c r="J19"/>
  <c r="S19"/>
  <c r="I14"/>
  <c r="I13" s="1"/>
  <c r="AD52"/>
  <c r="AE52" s="1"/>
  <c r="T89"/>
  <c r="U89" s="1"/>
  <c r="AD100"/>
  <c r="AE100" s="1"/>
  <c r="AD95"/>
  <c r="AE95" s="1"/>
  <c r="AD107"/>
  <c r="AE107" s="1"/>
  <c r="AC89"/>
  <c r="T66"/>
  <c r="U66" s="1"/>
  <c r="AD76"/>
  <c r="AE76" s="1"/>
  <c r="AD77"/>
  <c r="AE77" s="1"/>
  <c r="AD75"/>
  <c r="AE75" s="1"/>
  <c r="AD69"/>
  <c r="AE69" s="1"/>
  <c r="AD78"/>
  <c r="AE78" s="1"/>
  <c r="AD79"/>
  <c r="AE79" s="1"/>
  <c r="AB38"/>
  <c r="R14"/>
  <c r="S14" s="1"/>
  <c r="U17"/>
  <c r="AD17"/>
  <c r="AE17"/>
  <c r="F13"/>
  <c r="J15"/>
  <c r="K15"/>
  <c r="G15"/>
  <c r="F4"/>
  <c r="F5"/>
  <c r="G13"/>
  <c r="R13"/>
  <c r="S13" s="1"/>
  <c r="R5"/>
  <c r="D5" l="1"/>
  <c r="J14"/>
  <c r="G14"/>
  <c r="J13"/>
  <c r="I4"/>
  <c r="I5"/>
  <c r="AB13"/>
  <c r="Q4"/>
  <c r="Q12"/>
  <c r="O14"/>
  <c r="N13"/>
  <c r="CB8" i="365"/>
  <c r="Y200"/>
  <c r="Y203"/>
  <c r="Y8"/>
  <c r="U8"/>
  <c r="U203"/>
  <c r="U200"/>
  <c r="CG195"/>
  <c r="AC38" i="368"/>
  <c r="Y38"/>
  <c r="AD67"/>
  <c r="K66"/>
  <c r="BQ7" i="365"/>
  <c r="BQ200"/>
  <c r="BU199"/>
  <c r="CV199"/>
  <c r="AE203"/>
  <c r="BS199"/>
  <c r="BS8" s="1"/>
  <c r="BP199"/>
  <c r="BP8" s="1"/>
  <c r="BE203"/>
  <c r="BE8"/>
  <c r="CR192"/>
  <c r="R7"/>
  <c r="R203"/>
  <c r="AR7"/>
  <c r="AR200"/>
  <c r="BD200"/>
  <c r="BD203"/>
  <c r="BS7"/>
  <c r="BJ7"/>
  <c r="BJ200"/>
  <c r="CD7"/>
  <c r="CD203"/>
  <c r="CP189"/>
  <c r="CC196"/>
  <c r="CP196" s="1"/>
  <c r="AW7"/>
  <c r="BR192"/>
  <c r="AW203"/>
  <c r="AL7"/>
  <c r="CQ192"/>
  <c r="AL200"/>
  <c r="AC7"/>
  <c r="CT192"/>
  <c r="BP192"/>
  <c r="AC203"/>
  <c r="AC200"/>
  <c r="AA7"/>
  <c r="AA200"/>
  <c r="DN8" i="200"/>
  <c r="DJ8"/>
  <c r="DZ8" i="199"/>
  <c r="DV8"/>
  <c r="ET8" i="58"/>
  <c r="EX8"/>
  <c r="FN8" i="199"/>
  <c r="FJ8"/>
  <c r="FR8" i="58"/>
  <c r="FN8"/>
  <c r="CG6" i="365"/>
  <c r="CO177"/>
  <c r="BZ192"/>
  <c r="BZ194"/>
  <c r="AB8"/>
  <c r="AB200"/>
  <c r="AD39" i="368"/>
  <c r="K38"/>
  <c r="BT7" i="365"/>
  <c r="BT200"/>
  <c r="AM200"/>
  <c r="CU199"/>
  <c r="AZ200"/>
  <c r="AZ203"/>
  <c r="J7"/>
  <c r="Z7"/>
  <c r="Z203"/>
  <c r="AH203"/>
  <c r="AH200"/>
  <c r="BN7"/>
  <c r="BN203"/>
  <c r="BN200"/>
  <c r="BH7"/>
  <c r="BH200"/>
  <c r="CJ184"/>
  <c r="CA195"/>
  <c r="BC7"/>
  <c r="BC200"/>
  <c r="AY8"/>
  <c r="AY203"/>
  <c r="AS7"/>
  <c r="AS200"/>
  <c r="CV194"/>
  <c r="AN199"/>
  <c r="BU12"/>
  <c r="BU6"/>
  <c r="BZ196"/>
  <c r="CO196" s="1"/>
  <c r="CO188"/>
  <c r="CK14"/>
  <c r="CK12" s="1"/>
  <c r="CB6"/>
  <c r="BX6"/>
  <c r="CJ14"/>
  <c r="BS194"/>
  <c r="CT194"/>
  <c r="G7"/>
  <c r="G203"/>
  <c r="DJ9" i="68"/>
  <c r="DF9"/>
  <c r="DR8" i="58"/>
  <c r="DN8"/>
  <c r="ED7" i="68"/>
  <c r="DZ7"/>
  <c r="ET7"/>
  <c r="EX7"/>
  <c r="FR8" i="200"/>
  <c r="FN8"/>
  <c r="CE12" i="365"/>
  <c r="CE6"/>
  <c r="AV203"/>
  <c r="BQ199"/>
  <c r="CJ195"/>
  <c r="CI182"/>
  <c r="CK195"/>
  <c r="CG179"/>
  <c r="CG189"/>
  <c r="CG196" s="1"/>
  <c r="DV7" i="68"/>
  <c r="DV9"/>
  <c r="ED8"/>
  <c r="EH8"/>
  <c r="ET8" i="199"/>
  <c r="EX8" i="68"/>
  <c r="FF8" i="200"/>
  <c r="CB192" i="365"/>
  <c r="CF199"/>
  <c r="CF8" s="1"/>
  <c r="R4" i="368"/>
  <c r="T15"/>
  <c r="AD15"/>
  <c r="O89"/>
  <c r="AD105"/>
  <c r="AE105" s="1"/>
  <c r="AD89"/>
  <c r="AE89" s="1"/>
  <c r="AD93"/>
  <c r="AE93" s="1"/>
  <c r="AD96"/>
  <c r="AE96" s="1"/>
  <c r="Y42"/>
  <c r="V15"/>
  <c r="Y27"/>
  <c r="BT203" i="365"/>
  <c r="BY7"/>
  <c r="CQ199"/>
  <c r="BR199"/>
  <c r="BR8" s="1"/>
  <c r="AU203"/>
  <c r="AG8"/>
  <c r="F7"/>
  <c r="CT199"/>
  <c r="BD7"/>
  <c r="BE200"/>
  <c r="CP186"/>
  <c r="CP179"/>
  <c r="CC195"/>
  <c r="CP195" s="1"/>
  <c r="CL189"/>
  <c r="CL196" s="1"/>
  <c r="CA198"/>
  <c r="V200"/>
  <c r="CF192"/>
  <c r="CE192"/>
  <c r="CA196"/>
  <c r="BA200"/>
  <c r="BX194"/>
  <c r="BX199" s="1"/>
  <c r="BX8" s="1"/>
  <c r="CG178"/>
  <c r="CG192" s="1"/>
  <c r="CK177"/>
  <c r="CK194" s="1"/>
  <c r="CH178"/>
  <c r="CH194" s="1"/>
  <c r="DZ8" i="58"/>
  <c r="BF8"/>
  <c r="BR9" i="68"/>
  <c r="AL9"/>
  <c r="R9"/>
  <c r="CP7"/>
  <c r="BJ7"/>
  <c r="AD7"/>
  <c r="CH8" i="58"/>
  <c r="AX8"/>
  <c r="V8"/>
  <c r="DB8" i="199"/>
  <c r="CT8"/>
  <c r="CL8"/>
  <c r="CD8"/>
  <c r="BV8"/>
  <c r="BN8"/>
  <c r="BF8"/>
  <c r="AX8"/>
  <c r="AP8"/>
  <c r="AH8"/>
  <c r="Z8"/>
  <c r="R8"/>
  <c r="CL8" i="200"/>
  <c r="BF8"/>
  <c r="Z8"/>
  <c r="DV8" i="68"/>
  <c r="DZ9"/>
  <c r="EP8"/>
  <c r="ET9"/>
  <c r="ET8" i="200"/>
  <c r="EX8"/>
  <c r="FF7" i="68"/>
  <c r="FF9"/>
  <c r="FJ8" i="58"/>
  <c r="FJ8" i="200"/>
  <c r="FJ8" i="68"/>
  <c r="FN7"/>
  <c r="FN9"/>
  <c r="FR7"/>
  <c r="FR8"/>
  <c r="FR9"/>
  <c r="BY194" i="365"/>
  <c r="BY199" s="1"/>
  <c r="BY8" s="1"/>
  <c r="CH182"/>
  <c r="CH183"/>
  <c r="CF195"/>
  <c r="CH184"/>
  <c r="CH185"/>
  <c r="CH188"/>
  <c r="CO120"/>
  <c r="CI120"/>
  <c r="CO121"/>
  <c r="CI121"/>
  <c r="CO122"/>
  <c r="CI122"/>
  <c r="BY14"/>
  <c r="CA177"/>
  <c r="CC177"/>
  <c r="CI30"/>
  <c r="CI14" s="1"/>
  <c r="CH30"/>
  <c r="CH14" s="1"/>
  <c r="CI31"/>
  <c r="CO55"/>
  <c r="CI59"/>
  <c r="CI60"/>
  <c r="CI61"/>
  <c r="CI183" s="1"/>
  <c r="CI62"/>
  <c r="CI184" s="1"/>
  <c r="CI63"/>
  <c r="CI64"/>
  <c r="CI65"/>
  <c r="CI66"/>
  <c r="CI188" s="1"/>
  <c r="CI67"/>
  <c r="CI189" s="1"/>
  <c r="CI68"/>
  <c r="CH68"/>
  <c r="CI69"/>
  <c r="CI70"/>
  <c r="CI178" s="1"/>
  <c r="CI71"/>
  <c r="CI72"/>
  <c r="CI73"/>
  <c r="CI74"/>
  <c r="CI75"/>
  <c r="CI76"/>
  <c r="CI77"/>
  <c r="CH77"/>
  <c r="CH189" s="1"/>
  <c r="CI78"/>
  <c r="CI79"/>
  <c r="CI80"/>
  <c r="CI81"/>
  <c r="CI82"/>
  <c r="CI83"/>
  <c r="CI84"/>
  <c r="CI85"/>
  <c r="CI186" s="1"/>
  <c r="CI86"/>
  <c r="CI87"/>
  <c r="CI88"/>
  <c r="CI89"/>
  <c r="CI90"/>
  <c r="CI91"/>
  <c r="CI92"/>
  <c r="CI93"/>
  <c r="CI94"/>
  <c r="CI95"/>
  <c r="CI96"/>
  <c r="CI97"/>
  <c r="CI98"/>
  <c r="CI99"/>
  <c r="CI100"/>
  <c r="CI101"/>
  <c r="CI102"/>
  <c r="CI103"/>
  <c r="CI104"/>
  <c r="CI105"/>
  <c r="CI106"/>
  <c r="CI107"/>
  <c r="CI108"/>
  <c r="CI109"/>
  <c r="CI110"/>
  <c r="CI111"/>
  <c r="CI112"/>
  <c r="CI113"/>
  <c r="CI114"/>
  <c r="CI115"/>
  <c r="CI116"/>
  <c r="CI117"/>
  <c r="CI118"/>
  <c r="CH118"/>
  <c r="CI119"/>
  <c r="F194"/>
  <c r="J194"/>
  <c r="J199" s="1"/>
  <c r="J203" s="1"/>
  <c r="O192"/>
  <c r="Q192"/>
  <c r="T194"/>
  <c r="T199" s="1"/>
  <c r="Z194"/>
  <c r="Z199" s="1"/>
  <c r="Z8" s="1"/>
  <c r="AF194"/>
  <c r="AF199" s="1"/>
  <c r="AT194"/>
  <c r="AT199" s="1"/>
  <c r="BB194"/>
  <c r="BB199" s="1"/>
  <c r="BG194"/>
  <c r="BG199" s="1"/>
  <c r="BI194"/>
  <c r="BI199" s="1"/>
  <c r="BK194"/>
  <c r="BK199" s="1"/>
  <c r="CR180"/>
  <c r="CQ187"/>
  <c r="CQ189"/>
  <c r="CL21"/>
  <c r="CK168"/>
  <c r="Y52" i="368"/>
  <c r="Y49"/>
  <c r="AC25"/>
  <c r="AC23"/>
  <c r="AC29"/>
  <c r="AC27"/>
  <c r="Y19"/>
  <c r="Y103"/>
  <c r="Y113"/>
  <c r="AC12"/>
  <c r="J22"/>
  <c r="J21"/>
  <c r="J43"/>
  <c r="S72"/>
  <c r="S81"/>
  <c r="S67"/>
  <c r="S99"/>
  <c r="E66"/>
  <c r="E14" s="1"/>
  <c r="E5" s="1"/>
  <c r="H66"/>
  <c r="X71"/>
  <c r="H89"/>
  <c r="CI12" i="365" l="1"/>
  <c r="CI6"/>
  <c r="CH12"/>
  <c r="CH6"/>
  <c r="CG7"/>
  <c r="Y71" i="368"/>
  <c r="X66"/>
  <c r="BI203" i="365"/>
  <c r="BI200"/>
  <c r="BI8"/>
  <c r="BB8"/>
  <c r="BB203"/>
  <c r="BB200"/>
  <c r="AF200"/>
  <c r="AF203"/>
  <c r="AF8"/>
  <c r="T203"/>
  <c r="T200"/>
  <c r="T8"/>
  <c r="O7"/>
  <c r="O203"/>
  <c r="CR194"/>
  <c r="F199"/>
  <c r="CJ177"/>
  <c r="CJ194" s="1"/>
  <c r="CA192"/>
  <c r="CA194"/>
  <c r="CA199" s="1"/>
  <c r="CE203"/>
  <c r="CE7"/>
  <c r="AE15" i="368"/>
  <c r="AE39"/>
  <c r="AD38"/>
  <c r="AE38" s="1"/>
  <c r="BZ7" i="365"/>
  <c r="BZ203"/>
  <c r="CO192"/>
  <c r="BP200"/>
  <c r="BP7"/>
  <c r="BP203"/>
  <c r="O13" i="368"/>
  <c r="N5"/>
  <c r="N4"/>
  <c r="X13"/>
  <c r="T13"/>
  <c r="Q5"/>
  <c r="AA12"/>
  <c r="T12"/>
  <c r="AB5"/>
  <c r="AC13"/>
  <c r="AB4"/>
  <c r="H14"/>
  <c r="H13" s="1"/>
  <c r="K89"/>
  <c r="K14" s="1"/>
  <c r="BK8" i="365"/>
  <c r="BK203"/>
  <c r="BK200"/>
  <c r="BG8"/>
  <c r="BG200"/>
  <c r="AT8"/>
  <c r="AT203"/>
  <c r="AT200"/>
  <c r="Q7"/>
  <c r="Q203"/>
  <c r="CL177"/>
  <c r="CL194" s="1"/>
  <c r="CC192"/>
  <c r="CC194"/>
  <c r="CP177"/>
  <c r="BY12"/>
  <c r="BY6"/>
  <c r="CF203"/>
  <c r="CF7"/>
  <c r="V14" i="368"/>
  <c r="Y15"/>
  <c r="AC15"/>
  <c r="T14"/>
  <c r="U14" s="1"/>
  <c r="U15"/>
  <c r="CB7" i="365"/>
  <c r="CB203"/>
  <c r="CK192"/>
  <c r="BQ8"/>
  <c r="BQ203"/>
  <c r="CJ12"/>
  <c r="CJ6"/>
  <c r="AN8"/>
  <c r="AN203"/>
  <c r="AN200"/>
  <c r="CS199"/>
  <c r="CO194"/>
  <c r="BZ199"/>
  <c r="BR203"/>
  <c r="BR7"/>
  <c r="BR200"/>
  <c r="BU200"/>
  <c r="BU203"/>
  <c r="BU8"/>
  <c r="AE67" i="368"/>
  <c r="AD66"/>
  <c r="AE66" s="1"/>
  <c r="CI187" i="365"/>
  <c r="CI185"/>
  <c r="CI195" s="1"/>
  <c r="CI179"/>
  <c r="CI177"/>
  <c r="CH196"/>
  <c r="CH195"/>
  <c r="CH199" s="1"/>
  <c r="CH8" s="1"/>
  <c r="BY203"/>
  <c r="CG194"/>
  <c r="CG199" s="1"/>
  <c r="CG8" s="1"/>
  <c r="CH192"/>
  <c r="CK199"/>
  <c r="CK8" s="1"/>
  <c r="CI196"/>
  <c r="BG203"/>
  <c r="BX203"/>
  <c r="BS203"/>
  <c r="Z200"/>
  <c r="CK6"/>
  <c r="BS200"/>
  <c r="V5" i="368" l="1"/>
  <c r="AC14"/>
  <c r="CP194" i="365"/>
  <c r="CC199"/>
  <c r="H5" i="368"/>
  <c r="AA13"/>
  <c r="AA4" s="1"/>
  <c r="H4"/>
  <c r="K13"/>
  <c r="U12"/>
  <c r="AD12"/>
  <c r="T5"/>
  <c r="X4"/>
  <c r="X5"/>
  <c r="Y13"/>
  <c r="CJ199" i="365"/>
  <c r="CJ8" s="1"/>
  <c r="CA8"/>
  <c r="CI194"/>
  <c r="CI199" s="1"/>
  <c r="CI8" s="1"/>
  <c r="CI192"/>
  <c r="BZ8"/>
  <c r="CO199"/>
  <c r="CK203"/>
  <c r="CK7"/>
  <c r="CP192"/>
  <c r="CL192"/>
  <c r="CC7"/>
  <c r="CC203"/>
  <c r="U13" i="368"/>
  <c r="T4"/>
  <c r="CA7" i="365"/>
  <c r="CJ192"/>
  <c r="CA203"/>
  <c r="CR199"/>
  <c r="F203"/>
  <c r="Y66" i="368"/>
  <c r="X14"/>
  <c r="Y14" s="1"/>
  <c r="AA5"/>
  <c r="AD14"/>
  <c r="AE14" s="1"/>
  <c r="CG203" i="365"/>
  <c r="CH7"/>
  <c r="CH203"/>
  <c r="CJ203" l="1"/>
  <c r="CJ7"/>
  <c r="CL7"/>
  <c r="CI203"/>
  <c r="CI7"/>
  <c r="AE12" i="368"/>
  <c r="K5"/>
  <c r="AD13"/>
  <c r="AE13" s="1"/>
  <c r="CC8" i="365"/>
  <c r="CL199"/>
  <c r="CL8" s="1"/>
  <c r="CP199"/>
  <c r="AD5" i="368" l="1"/>
  <c r="CL203" i="365"/>
</calcChain>
</file>

<file path=xl/sharedStrings.xml><?xml version="1.0" encoding="utf-8"?>
<sst xmlns="http://schemas.openxmlformats.org/spreadsheetml/2006/main" count="2415" uniqueCount="447">
  <si>
    <t xml:space="preserve">  ผลการเบิกจ่ายภาพรวมกรมชลประทาน   </t>
  </si>
  <si>
    <t>ภาพรวมกรมชลประทาน</t>
  </si>
  <si>
    <t>เงินงบประมาณ</t>
  </si>
  <si>
    <t>เงินงบประมาณ
หลังโอนเปลี่ยนแปลง</t>
  </si>
  <si>
    <t>เบิกจ่าย</t>
  </si>
  <si>
    <t>ร้อยละ</t>
  </si>
  <si>
    <t>โครงการไทยเข้มแข็ง TKK/SP2</t>
  </si>
  <si>
    <t xml:space="preserve">ผลการเบิกจ่ายโครงการแผนปฏิบัติการไทยเข้มแข็ง 2555 (TKK/SP2) </t>
  </si>
  <si>
    <t xml:space="preserve">ปีงบประมาณ 2553 </t>
  </si>
  <si>
    <t>ณ วันที่  18 มกราคม  2553</t>
  </si>
  <si>
    <t>เงินจัดสรร</t>
  </si>
  <si>
    <t>%</t>
  </si>
  <si>
    <t>ดูข้อมูลเพิ่มเติมที่    http://kromchol.rid.go.th/fad/fad_bud/fad_bud.htm</t>
  </si>
  <si>
    <t>สคญ.5 (ท่าด่าน)</t>
  </si>
  <si>
    <t>สคญ.7</t>
  </si>
  <si>
    <t>ส่วนกลาง</t>
  </si>
  <si>
    <t>สำนักพัฒนาแหล่งน้ำขนาดใหญ่</t>
  </si>
  <si>
    <t>กองการเงินและบัญชี</t>
  </si>
  <si>
    <t>สำนักบริหารจัดการน้ำและอุทกวิทยา</t>
  </si>
  <si>
    <t>สคญ.1 (กาฬสินธุ์)</t>
  </si>
  <si>
    <t>สคญ.2 (แควน้อย)</t>
  </si>
  <si>
    <t>สคญ.3 (น้ำก่ำ)</t>
  </si>
  <si>
    <t>สคญ.6 (ประแสร์)</t>
  </si>
  <si>
    <t>สคญ.8 (สียัด)</t>
  </si>
  <si>
    <t>สคญ.10 (สุราษฎร์ธานี)</t>
  </si>
  <si>
    <t>สคญ.11 (ฟื้นฟู)</t>
  </si>
  <si>
    <t>สคญ.13 (บุรีรัมย์)</t>
  </si>
  <si>
    <t>สคญ.14 (กิ่วคอหมา)</t>
  </si>
  <si>
    <t>สำนักงานเลขานุการกรม</t>
  </si>
  <si>
    <t>สำนักกฎหมายและที่ดิน</t>
  </si>
  <si>
    <t>สำนักเครื่องจักรกล</t>
  </si>
  <si>
    <t>สำนักบริหารโครงการ</t>
  </si>
  <si>
    <t>สำนักวิจัยและพัฒนา</t>
  </si>
  <si>
    <t>สำนักสำรวจด้านวิศวกรรม  และธรณีวิทยา</t>
  </si>
  <si>
    <t>สำนักออกแบบวิศวกรรม และสถาปัตยกรรม</t>
  </si>
  <si>
    <t>สำนักชลประทาน</t>
  </si>
  <si>
    <t>สชป.11</t>
  </si>
  <si>
    <t>สชป.6</t>
  </si>
  <si>
    <t>สชป.10</t>
  </si>
  <si>
    <t>สชป.13</t>
  </si>
  <si>
    <t>สชป.7</t>
  </si>
  <si>
    <t>สชป.12</t>
  </si>
  <si>
    <t>สชป.16</t>
  </si>
  <si>
    <t>สชป.3</t>
  </si>
  <si>
    <t>สชป.5</t>
  </si>
  <si>
    <t>สชป.17</t>
  </si>
  <si>
    <t xml:space="preserve">สคญ.1 </t>
  </si>
  <si>
    <t>สชป.15</t>
  </si>
  <si>
    <t>สชป.14</t>
  </si>
  <si>
    <t>สชป.1</t>
  </si>
  <si>
    <t>สชป.9</t>
  </si>
  <si>
    <t>สชป.4</t>
  </si>
  <si>
    <t>สชป.2</t>
  </si>
  <si>
    <t>สชป.8</t>
  </si>
  <si>
    <t>กงบ.</t>
  </si>
  <si>
    <t>สรธ.</t>
  </si>
  <si>
    <t xml:space="preserve">สคญ.10 </t>
  </si>
  <si>
    <t>สคญ.6</t>
  </si>
  <si>
    <t>สคก.</t>
  </si>
  <si>
    <t>รังสิตใต้</t>
  </si>
  <si>
    <t>ไตรมาสที่</t>
  </si>
  <si>
    <t>เป้าหมายการเบิกจ่ายรายจ่ายลงทุนสะสม ณ สิ้นไตรมาส (%)</t>
  </si>
  <si>
    <t>เป้าหมายการเบิกจ่ายภาพรวมสะสม ณ สิ้นไตรมาส (%)</t>
  </si>
  <si>
    <t>เดือน</t>
  </si>
  <si>
    <t>ตค.- ธค.</t>
  </si>
  <si>
    <t>มค.- มีค.</t>
  </si>
  <si>
    <t>เมย.- มิย.</t>
  </si>
  <si>
    <t>กค.- กย.</t>
  </si>
  <si>
    <t>สคญ.9</t>
  </si>
  <si>
    <t>สพญ.</t>
  </si>
  <si>
    <t>ลำดับ</t>
  </si>
  <si>
    <t>ปีงบประมาณ พ.ศ. 2553 -  2555</t>
  </si>
  <si>
    <t>รายจ่ายลงทุน ปีงบประมาณ พ.ศ. 2553</t>
  </si>
  <si>
    <t>รายจ่ายลงทุน ปีงบประมาณ พ.ศ. 2554</t>
  </si>
  <si>
    <t>รายจ่ายลงทุน ปีงบประมาณ พ.ศ. 2555</t>
  </si>
  <si>
    <t>สคญ.3</t>
  </si>
  <si>
    <t>สคญ.11</t>
  </si>
  <si>
    <t>สคญ.14</t>
  </si>
  <si>
    <t>สวพ.</t>
  </si>
  <si>
    <t>ผลต่าง</t>
  </si>
  <si>
    <t xml:space="preserve">      รายจ่ายประจำ</t>
  </si>
  <si>
    <t xml:space="preserve">       รายจ่ายลงทุน</t>
  </si>
  <si>
    <t>ปีงบประมาณ</t>
  </si>
  <si>
    <t>รายการ</t>
  </si>
  <si>
    <t>รวม</t>
  </si>
  <si>
    <t>เบิก
จ่าย</t>
  </si>
  <si>
    <t>สะสม</t>
  </si>
  <si>
    <t>เพิ่ม/ลด</t>
  </si>
  <si>
    <t>งบประมาณที่ได้รับ</t>
  </si>
  <si>
    <t>ผลการเบิกจ่าย</t>
  </si>
  <si>
    <t>งบประมาณที่เหลือ</t>
  </si>
  <si>
    <t>สคญ.2</t>
  </si>
  <si>
    <t>สคญ.10</t>
  </si>
  <si>
    <t>ภาพรวม</t>
  </si>
  <si>
    <t>ประจำ</t>
  </si>
  <si>
    <t>ลงทุน</t>
  </si>
  <si>
    <t>สคญ.8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</si>
  <si>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</si>
  <si>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</si>
  <si>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</si>
  <si>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</si>
  <si>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</si>
  <si>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</si>
  <si>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</si>
  <si>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</si>
  <si>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</si>
  <si>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</si>
  <si>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</si>
  <si>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</si>
  <si>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</si>
  <si>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</si>
  <si>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</si>
  <si>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</si>
  <si>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สคญ.4</t>
  </si>
  <si>
    <t>สำนักพัฒนาแหล่งน้ำขนาดกลาง</t>
  </si>
  <si>
    <t>สบอ.</t>
  </si>
  <si>
    <t xml:space="preserve">โครงการเงินกู้เพื่อวางระบบการบริหาร
จัดการน้ำและสร้างอนาคตประเทศ </t>
  </si>
  <si>
    <t>กรมชลประทาน</t>
  </si>
  <si>
    <t>รายจ่ายประจำ</t>
  </si>
  <si>
    <t>รายจ่ายลงทุน</t>
  </si>
  <si>
    <t>รวมทั้งสิ้น</t>
  </si>
  <si>
    <t>หน่วย : ล้านบาท</t>
  </si>
  <si>
    <t>สำนัก / โครงการ</t>
  </si>
  <si>
    <t>เงินงบ-</t>
  </si>
  <si>
    <t>ผูกพัน</t>
  </si>
  <si>
    <t>ลำ</t>
  </si>
  <si>
    <t>คงเหลือ</t>
  </si>
  <si>
    <t>ประมาณ</t>
  </si>
  <si>
    <t>จำนวนเงิน</t>
  </si>
  <si>
    <t>ร้อยละ /</t>
  </si>
  <si>
    <t>ดับ</t>
  </si>
  <si>
    <t>หลังโอนปป.</t>
  </si>
  <si>
    <t>ที่</t>
  </si>
  <si>
    <t>รวมสำนักชลประทาน</t>
  </si>
  <si>
    <t xml:space="preserve">สำนักชลประทานที่ </t>
  </si>
  <si>
    <t>คญ.1 (พนมดงเร็ก)</t>
  </si>
  <si>
    <t>สคญ.4 (ป่าสัก)</t>
  </si>
  <si>
    <t>สคญ.12 (ท่าแซะ)</t>
  </si>
  <si>
    <t>ค.ระบายน้ำบริเวณสนามบินสุวรรณภูมิ</t>
  </si>
  <si>
    <t>กลุ่มพัฒนาระบบบริหาร</t>
  </si>
  <si>
    <t>กลุ่มตรวจสอบภายใน</t>
  </si>
  <si>
    <t>กลุ่มกิจกรรมพิเศษ</t>
  </si>
  <si>
    <t>กองแผนงาน</t>
  </si>
  <si>
    <t>กองพัสดุ</t>
  </si>
  <si>
    <t>ศูนย์เทคโนโลยีสารสนเทศและการสื่อสาร</t>
  </si>
  <si>
    <t>สำนักงานจัดรูปที่ดินกลาง</t>
  </si>
  <si>
    <t>สำนักบริหารทรัพยากรบุคคล</t>
  </si>
  <si>
    <t>สำนักส่งเสริมการมีส่วนร่วมของประชาชน</t>
  </si>
  <si>
    <t>ผู้บริหารกรม</t>
  </si>
  <si>
    <t>ค่าใช้จ่ายที่ไม่ใช่ต้นทุน 
(ชดเชยกรณีเลิกจ้าง)</t>
  </si>
  <si>
    <t>เบิกแทน</t>
  </si>
  <si>
    <r>
      <t>แหล่งที่มาข้อมูล</t>
    </r>
    <r>
      <rPr>
        <sz val="14"/>
        <rFont val="CordiaUPC"/>
        <family val="2"/>
        <charset val="222"/>
      </rPr>
      <t xml:space="preserve">  </t>
    </r>
  </si>
  <si>
    <t>รวมกรมชลประทาน</t>
  </si>
  <si>
    <t>แหล่งของเงิน</t>
  </si>
  <si>
    <t>2555</t>
  </si>
  <si>
    <t>รวมสำนัก/โครงการ/ส่วนกลาง</t>
  </si>
  <si>
    <t>ส1</t>
  </si>
  <si>
    <t>ส14</t>
  </si>
  <si>
    <t>ส17</t>
  </si>
  <si>
    <t>ส2</t>
  </si>
  <si>
    <t>ส7</t>
  </si>
  <si>
    <t>ส16</t>
  </si>
  <si>
    <t>ส3</t>
  </si>
  <si>
    <t>ส10</t>
  </si>
  <si>
    <t>ส13</t>
  </si>
  <si>
    <t>ส5</t>
  </si>
  <si>
    <t>ส6</t>
  </si>
  <si>
    <t>ส8</t>
  </si>
  <si>
    <t>ส12</t>
  </si>
  <si>
    <t>ส9</t>
  </si>
  <si>
    <t>ส11</t>
  </si>
  <si>
    <t>ส4</t>
  </si>
  <si>
    <t>ส15</t>
  </si>
  <si>
    <t xml:space="preserve">                   - จากระบบ GFMIS</t>
  </si>
  <si>
    <t>ค1</t>
  </si>
  <si>
    <t>ค9</t>
  </si>
  <si>
    <t>ค6</t>
  </si>
  <si>
    <t>ค8</t>
  </si>
  <si>
    <t>ค11</t>
  </si>
  <si>
    <t>ค3</t>
  </si>
  <si>
    <t xml:space="preserve">สคญ.7 </t>
  </si>
  <si>
    <t>ค2</t>
  </si>
  <si>
    <t>ค5</t>
  </si>
  <si>
    <t>สคญ.9 (จันทบุรี)</t>
  </si>
  <si>
    <t>ค4</t>
  </si>
  <si>
    <t>ค7</t>
  </si>
  <si>
    <t>ค12</t>
  </si>
  <si>
    <t>ค13</t>
  </si>
  <si>
    <t>ค14</t>
  </si>
  <si>
    <t>ค15</t>
  </si>
  <si>
    <t>ค10</t>
  </si>
  <si>
    <t>ก10</t>
  </si>
  <si>
    <t>ก18</t>
  </si>
  <si>
    <t>ศูนย์วิศวกรรม</t>
  </si>
  <si>
    <t>ก20</t>
  </si>
  <si>
    <t>ชคบ.รังสิตใต้</t>
  </si>
  <si>
    <t>ก25</t>
  </si>
  <si>
    <t>ชคบ.คลองด่าน</t>
  </si>
  <si>
    <t>บท</t>
  </si>
  <si>
    <t>สถิติการเบิกจ่ายงบประมาณ-รายจ่ายลงทุน (ระบบ MIS) รายสัปดาห์</t>
  </si>
  <si>
    <t>สถิติการเบิกจ่ายงบประมาณ-รายจ่ายภาพรวม (ระบบ MIS) รายสัปดาห์</t>
  </si>
  <si>
    <t>สมด.</t>
  </si>
  <si>
    <t>สลก.</t>
  </si>
  <si>
    <t>สบก.</t>
  </si>
  <si>
    <t>ปีงบประมาณ พ.ศ. 2556</t>
  </si>
  <si>
    <t>15.10.55</t>
  </si>
  <si>
    <t>08.10.55</t>
  </si>
  <si>
    <t>-</t>
  </si>
  <si>
    <t>สคญ.13</t>
  </si>
  <si>
    <t xml:space="preserve">รายงานลำดับการเบิกจ่ายเงินโครงการเงินกู้เพื่อวางระบบการบริหารจัดการน้ำและสร้างอนาคตประเทศ  พ.ศ. 2555-2556 จำแนกตามหน่วยเบิกจ่าย </t>
  </si>
  <si>
    <t>2556</t>
  </si>
  <si>
    <t>2557</t>
  </si>
  <si>
    <t>รายจ่ายลงทุน ปีงบประมาณ พ.ศ. 2556</t>
  </si>
  <si>
    <t>22.10.55</t>
  </si>
  <si>
    <t>29.10.55</t>
  </si>
  <si>
    <t>สคญ.1</t>
  </si>
  <si>
    <t>ปีงบประมาณ พ.ศ.2556</t>
  </si>
  <si>
    <t>05.11.55</t>
  </si>
  <si>
    <t>พ.ศ. 2556</t>
  </si>
  <si>
    <t>สถิติการเบิกจ่ายงบประมาณ-รายจ่ายประจำ (ระบบ MIS) รายสัปดาห์</t>
  </si>
  <si>
    <t xml:space="preserve"> ปีงบประมาณ พ.ศ. 2556</t>
  </si>
  <si>
    <t>ปีงบประมาณ  พ.ศ. 2556</t>
  </si>
  <si>
    <t>เงินงบประมาณหลังโอนเปลี่ยนแปลง</t>
  </si>
  <si>
    <t>สถิติการเบิกจ่ายงบประมาณ (ระบบ MIS) รายสัปดาห์</t>
  </si>
  <si>
    <t xml:space="preserve">รายงานลำดับการเบิกจ่ายเงินโครงการแผนปฏิบัติการไทยเข้มแข็ง  2555 (TKK/SP 2)  รวม 2553-2555 จำแนกตามหน่วยเบิกจ่าย </t>
  </si>
  <si>
    <t>2554</t>
  </si>
  <si>
    <t>ปีงบประมาณ พ.ศ.2553 - 2555</t>
  </si>
  <si>
    <t>ปีงบประมาณ พ.ศ. 2555 - 2556</t>
  </si>
  <si>
    <t>ปีงบประมาณ พ.ศ.  2555 - 2556</t>
  </si>
  <si>
    <t>12.11.55</t>
  </si>
  <si>
    <t>ลำดับที่</t>
  </si>
  <si>
    <r>
      <t>แหล่งที่มาของข้อมูล</t>
    </r>
    <r>
      <rPr>
        <b/>
        <sz val="12"/>
        <color indexed="16"/>
        <rFont val="Cordia New"/>
        <family val="2"/>
      </rPr>
      <t xml:space="preserve"> : เป็นข้อมูลเบื้องต้นจากระบบ GFMIS ซึ่งอยู่ในระหว่างกรมบัญชีกลางปรับปรุงรหัสงบประมาณ
ฝ่ายควบคุมงบประมาณนำมาปรับปรุงรหัสงบประมาณพลางเพื่อให้ได้ลำดับการเบิกจ่ายที่ใกล้เคียงความเป็นจริงมากที่สุด</t>
    </r>
  </si>
  <si>
    <t xml:space="preserve">                                    นำมาปรับปรุงรหัสงบประมาณพลางเพื่อให้ได้ลำดับการเบิกจ่ายที่ใกล้เคียงความเป็นจริงมากที่สุด</t>
  </si>
  <si>
    <t>สพก.</t>
  </si>
  <si>
    <t>19.11.55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</si>
  <si>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</si>
  <si>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</si>
  <si>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</si>
  <si>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</si>
  <si>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</si>
  <si>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</si>
  <si>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</si>
  <si>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</si>
  <si>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</si>
  <si>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</si>
  <si>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</si>
  <si>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</si>
  <si>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เป้าหมายการเบิกจ่าย ของกรมชลประทาน ปีงบประมาณ พ.ศ. 2556</t>
  </si>
  <si>
    <t>เป้าหมายการเบิกจ่าย ของกรมชลประทาน  ปีงบประมาณ พ.ศ. 2556</t>
  </si>
  <si>
    <t>26.11.55</t>
  </si>
  <si>
    <t>สคญ.12</t>
  </si>
  <si>
    <t>กผง.</t>
  </si>
  <si>
    <t>สอบ.</t>
  </si>
  <si>
    <t>03.12.55</t>
  </si>
  <si>
    <t>11.12.55</t>
  </si>
  <si>
    <t>17.12.55</t>
  </si>
  <si>
    <t>24.12.55</t>
  </si>
  <si>
    <t>02.01.56</t>
  </si>
  <si>
    <t>07.01.56</t>
  </si>
  <si>
    <t>14.01.56</t>
  </si>
  <si>
    <t xml:space="preserve"> </t>
  </si>
  <si>
    <t>21.01.56</t>
  </si>
  <si>
    <t>28.01.56</t>
  </si>
  <si>
    <t>04.02.56</t>
  </si>
  <si>
    <t>สพก.11</t>
  </si>
  <si>
    <t>สพก.8</t>
  </si>
  <si>
    <t>สพก.6</t>
  </si>
  <si>
    <t>สพก.10</t>
  </si>
  <si>
    <t>สพก.2</t>
  </si>
  <si>
    <t>สพก.16</t>
  </si>
  <si>
    <t>สพก.9</t>
  </si>
  <si>
    <t>สพก.1</t>
  </si>
  <si>
    <t>สพก.7</t>
  </si>
  <si>
    <t>สพก.4</t>
  </si>
  <si>
    <t>สพก.5</t>
  </si>
  <si>
    <t>สพก.14</t>
  </si>
  <si>
    <t>สพก.15</t>
  </si>
  <si>
    <t>สพก.13</t>
  </si>
  <si>
    <t>สพก.3</t>
  </si>
  <si>
    <t>สพก.12</t>
  </si>
  <si>
    <t>11.02.56</t>
  </si>
  <si>
    <t>18.02.56</t>
  </si>
  <si>
    <t>26.02.56</t>
  </si>
  <si>
    <t>04.03.56</t>
  </si>
  <si>
    <t>18.03.56</t>
  </si>
  <si>
    <t>ณ วันที่  25  มีนาคม  2556</t>
  </si>
  <si>
    <t>25.03.56</t>
  </si>
  <si>
    <t>01.04.56</t>
  </si>
  <si>
    <t>งบประมาณ</t>
  </si>
  <si>
    <t>09.04.56</t>
  </si>
  <si>
    <t>งบ
ประมาณ</t>
  </si>
  <si>
    <t>17.04.56</t>
  </si>
  <si>
    <t>22.04.56</t>
  </si>
  <si>
    <t>29.04.56</t>
  </si>
  <si>
    <t>07.05.56</t>
  </si>
  <si>
    <t>14.05.56</t>
  </si>
  <si>
    <t>20.05.56</t>
  </si>
  <si>
    <t>27.05.56</t>
  </si>
  <si>
    <t>03.06.56</t>
  </si>
  <si>
    <t>10.06.56</t>
  </si>
  <si>
    <t>17.06.56</t>
  </si>
  <si>
    <t>24.06.56</t>
  </si>
  <si>
    <t>สบค.</t>
  </si>
  <si>
    <t>01.07.56</t>
  </si>
  <si>
    <t>08.07.56</t>
  </si>
  <si>
    <t>ร้อยละ
เป้าหมายการเบิกจ่าย
(ไตรมาส 4)</t>
  </si>
  <si>
    <t xml:space="preserve">สคญ.8 </t>
  </si>
  <si>
    <t>15.07.56</t>
  </si>
  <si>
    <t>24.07.56</t>
  </si>
  <si>
    <t>29.07.56</t>
  </si>
  <si>
    <t>05.08.56</t>
  </si>
  <si>
    <t>+</t>
  </si>
  <si>
    <t>13.08.56</t>
  </si>
  <si>
    <t>รายงานผลการเบิกจ่ายงบประมาณ  กรมชลประทาน (ภาพรวม) จากระบบ MIS ปีงบประมาณ พ.ศ. 2556</t>
  </si>
  <si>
    <t>Last Refreshed</t>
  </si>
  <si>
    <t>Status of Data</t>
  </si>
  <si>
    <t>รายจ่ายประจำ/ลงทุน</t>
  </si>
  <si>
    <t>เดิม</t>
  </si>
  <si>
    <t>จัดสรรถือจ่าย F = D+E</t>
  </si>
  <si>
    <t>งบประมาณ หลังโอน/ปป. ทั้งสิ้น I</t>
  </si>
  <si>
    <t>PO ทั้งสิ้น PJ = PX-PM+PL</t>
  </si>
  <si>
    <t>เบิกจ่ายทั้งสิ้น YTD J = K+L</t>
  </si>
  <si>
    <t>กระทรวง</t>
  </si>
  <si>
    <t>กรม</t>
  </si>
  <si>
    <t xml:space="preserve">ผลผลิต/โครงการ </t>
  </si>
  <si>
    <t>พรบ. A</t>
  </si>
  <si>
    <t>โอน/ปป.(ตกลงกับสงป.) B</t>
  </si>
  <si>
    <t>งบฯ ถือจ่าย C = A+B</t>
  </si>
  <si>
    <t>จัดสรร D</t>
  </si>
  <si>
    <t>โอน/ปป.(อำนาจ สรก.) E</t>
  </si>
  <si>
    <t>จัดสรรให้ สรก.อื่นเบิกแทน G</t>
  </si>
  <si>
    <t>รับจัดสรรเพื่อเบิกแทน สรก.อื่น H</t>
  </si>
  <si>
    <r>
      <t xml:space="preserve">งบฯ หลังโอน/ปป. ทั้งสิ้น
</t>
    </r>
    <r>
      <rPr>
        <b/>
        <sz val="8"/>
        <color indexed="44"/>
        <rFont val="TH SarabunPSK"/>
        <family val="2"/>
      </rPr>
      <t xml:space="preserve"> I = A+B+E</t>
    </r>
  </si>
  <si>
    <t>แผนการใช้จ่ายเงินต้นปี</t>
  </si>
  <si>
    <t>แผนการใช้จ่ายเงินปรับปรุงv2</t>
  </si>
  <si>
    <t>แผนการใช้จ่ายเงินที่ปรับใหม่</t>
  </si>
  <si>
    <t>แผนการใช้จ่ายเงินเกินปี</t>
  </si>
  <si>
    <r>
      <t xml:space="preserve">ใบสั่งซื้อ (PO) 
</t>
    </r>
    <r>
      <rPr>
        <b/>
        <sz val="8"/>
        <color indexed="44"/>
        <rFont val="TH SarabunPSK"/>
        <family val="2"/>
      </rPr>
      <t>PJ = PX-PM+PL</t>
    </r>
  </si>
  <si>
    <r>
      <t xml:space="preserve">เบิกจ่ายทั้งสิ้น 
</t>
    </r>
    <r>
      <rPr>
        <b/>
        <sz val="8"/>
        <color indexed="44"/>
        <rFont val="TH SarabunPSK"/>
        <family val="2"/>
      </rPr>
      <t>YTD</t>
    </r>
    <r>
      <rPr>
        <b/>
        <sz val="8"/>
        <color indexed="8"/>
        <rFont val="TH SarabunPSK"/>
        <family val="2"/>
      </rPr>
      <t xml:space="preserve"> </t>
    </r>
    <r>
      <rPr>
        <b/>
        <sz val="8"/>
        <color indexed="44"/>
        <rFont val="TH SarabunPSK"/>
        <family val="2"/>
      </rPr>
      <t>J = K+L</t>
    </r>
  </si>
  <si>
    <t>เบิกจ่ายรวม PO J1 = J+PJ</t>
  </si>
  <si>
    <t>เบิกเอง K</t>
  </si>
  <si>
    <t>สรก.อื่นเบิกแทน L</t>
  </si>
  <si>
    <t>เบิกแทน สรก.อื่น M</t>
  </si>
  <si>
    <r>
      <t xml:space="preserve">จัดสรรถือจ่ายคงเหลือ 
</t>
    </r>
    <r>
      <rPr>
        <b/>
        <sz val="8"/>
        <color indexed="44"/>
        <rFont val="TH SarabunPSK"/>
        <family val="2"/>
      </rPr>
      <t>N = F - J</t>
    </r>
  </si>
  <si>
    <t>งบฯ ถือจ่ายคงเหลือ O = C - J</t>
  </si>
  <si>
    <r>
      <t xml:space="preserve">ร้อยละเบิกจ่ายต่องบฯ หลังโอน/ปป.ทั้งสิ้น 
</t>
    </r>
    <r>
      <rPr>
        <b/>
        <sz val="8"/>
        <color indexed="44"/>
        <rFont val="TH SarabunPSK"/>
        <family val="2"/>
      </rPr>
      <t>P = %(J/I)</t>
    </r>
  </si>
  <si>
    <r>
      <t xml:space="preserve">ร้อยละเบิกจ่ายรวม PO ต่อ งบฯ หลังโอน/ปป.ทั้งสิ้น
</t>
    </r>
    <r>
      <rPr>
        <b/>
        <sz val="8"/>
        <color indexed="44"/>
        <rFont val="TH SarabunPSK"/>
        <family val="2"/>
      </rPr>
      <t xml:space="preserve"> P1=%J1/I</t>
    </r>
  </si>
  <si>
    <t>แทนกัน</t>
  </si>
  <si>
    <t xml:space="preserve">จัดสรรให้ สรก.อื่นเบิกแทน </t>
  </si>
  <si>
    <t xml:space="preserve">สรก.อื่นเบิกแทน </t>
  </si>
  <si>
    <t>PO ที่สรก.อื่นเบิกแทน</t>
  </si>
  <si>
    <t>จัดสรรให้ สรก.อื่นเบิกแทนคงเหลือ</t>
  </si>
  <si>
    <t>ร้อยละเบิกจ่ายต่อจัดสรรให้ สรก.อื่นเบิกแทน</t>
  </si>
  <si>
    <t>งวด</t>
  </si>
  <si>
    <t>จ่าย</t>
  </si>
  <si>
    <t>พรบ.-แผน</t>
  </si>
  <si>
    <t>งบหลังโอน ปป.-แผน</t>
  </si>
  <si>
    <t/>
  </si>
  <si>
    <t>x</t>
  </si>
  <si>
    <t>งบประมาณประจำปี</t>
  </si>
  <si>
    <t>ยอดรวมกรมชลประทาน MIS</t>
  </si>
  <si>
    <t>การจัดการน้ำชลประทาน</t>
  </si>
  <si>
    <t>งบบุคลากร</t>
  </si>
  <si>
    <t>เงินเดือน</t>
  </si>
  <si>
    <t>ค่าจ้างประจำ</t>
  </si>
  <si>
    <t>ค่าตอบแทนพนักงานราชการ</t>
  </si>
  <si>
    <t>งบดำเนินงาน</t>
  </si>
  <si>
    <t>ค่าตอบแทน</t>
  </si>
  <si>
    <t>ค่าใช้สอย</t>
  </si>
  <si>
    <t>ค่าวัสดุ</t>
  </si>
  <si>
    <t>ค่าสาธารณูปโภค</t>
  </si>
  <si>
    <t>ครุภัณฑ์</t>
  </si>
  <si>
    <t>ที่ดิน/สิ่งก่อสร้าง</t>
  </si>
  <si>
    <t>เงินอุดหนุนทั่วไป</t>
  </si>
  <si>
    <t>งบรายจ่ายอื่น</t>
  </si>
  <si>
    <t>การจัดหาแหล่งน้ำและเพิ่มพื้นที่ชลประทาน</t>
  </si>
  <si>
    <t>การป้องกันและบรรเทาภัยจากน้ำ</t>
  </si>
  <si>
    <t>โครงการกิ่วคอหมา จังหวัดลำปาง</t>
  </si>
  <si>
    <t>โครงการเขื่อนทดน้ำผาจุก จังหวัดอุตรดิตถ์</t>
  </si>
  <si>
    <t>โครงการอ่างเก็บน้ำคลองหลวง จังหวัดชลบุรี</t>
  </si>
  <si>
    <t>โครงการห้วยโสมงอันเนื่องมาจากพระราชดำริ</t>
  </si>
  <si>
    <t>รายการงบประจำ</t>
  </si>
  <si>
    <t>สรุปรวมกรมชลประทาน</t>
  </si>
  <si>
    <t>ค่าจ้างพนักงานส่วนราชการ</t>
  </si>
  <si>
    <t>ค่าจ้างชั่วคราว</t>
  </si>
  <si>
    <t>รวมทั้งสิน</t>
  </si>
  <si>
    <t>สรุปรวมกรมชลประทาน/
งบรายจ่าย</t>
  </si>
  <si>
    <t>งบลงทุน</t>
  </si>
  <si>
    <t>งบเงินอุดหนุน</t>
  </si>
  <si>
    <t>สคญ.5</t>
  </si>
  <si>
    <t>ณ วันที่  19  สิงหาคม  2556</t>
  </si>
  <si>
    <t xml:space="preserve"> ณ  วันที่  19  สิงหาคม  2556</t>
  </si>
  <si>
    <t xml:space="preserve">  ณ  วันที่  19  สิงหาคม  2556</t>
  </si>
  <si>
    <t>งวดวันที่  19  สิงหาคม  2556</t>
  </si>
  <si>
    <t>19.08.56</t>
  </si>
  <si>
    <t>19.08.2013  09:21:01</t>
  </si>
  <si>
    <t>ณ วันที่  16  สิงหาคม  2556</t>
  </si>
  <si>
    <t>16.08.2013  21:49:34</t>
  </si>
  <si>
    <t>ณ วันที่   19  สิงหาคม  2556</t>
  </si>
  <si>
    <t>โครงการอ่างเก็บน้ำห้วยน้ำรีอันเนื่องมาจากพระราชดำริ</t>
  </si>
  <si>
    <t>โครงการอ่างเก็บน้ำมวกเหล็ก จังหวัดสระบุรี</t>
  </si>
  <si>
    <t xml:space="preserve">โครงการบรรเทาอุทกภัยเมืองจันทบุรี </t>
  </si>
  <si>
    <t>โครงการพัฒนาลุ่มน้ำตาปี - พุมดวง</t>
  </si>
  <si>
    <t>โครงการผันน้ำจากพื้นที่จังหวัดจันทบุรี</t>
  </si>
  <si>
    <t>โครงการผันน้ำจากพื้นที่ลุ่มน้ำเจ้าพระยา</t>
  </si>
  <si>
    <t>การสนับสนุนโครงการพัฒนาอันเนื่องมาจากพระราชดำริ</t>
  </si>
  <si>
    <t xml:space="preserve">รายงานการเบิกจ่ายเงินปีงบประมาณ พ.ศ. 2556  (ตาม พรบ.) จำแนกตามรายจ่ายประจำและรายจ่ายลงทุน </t>
  </si>
  <si>
    <t>งวดวันที่  19  สิงหาคม  พ.ศ.2556</t>
  </si>
  <si>
    <t>สำรอง</t>
  </si>
  <si>
    <t>งปม.</t>
  </si>
  <si>
    <t>ยอดรวมกรมจากระบบ MIS</t>
  </si>
  <si>
    <t xml:space="preserve">รวมทั้งสิ้น </t>
  </si>
  <si>
    <t xml:space="preserve">แหล่งที่มาข้อมูล </t>
  </si>
  <si>
    <t xml:space="preserve"> - จาก ระบบ  GFMIS</t>
  </si>
  <si>
    <t>สคญ. 9 (จันทบุรี)</t>
  </si>
  <si>
    <t xml:space="preserve">สคญ.12 </t>
  </si>
  <si>
    <t>สคญ.4 (สระบุรี)</t>
  </si>
  <si>
    <t>สคญ.13 (ชัยภูมิ)</t>
  </si>
  <si>
    <r>
      <t>แหล่งที่มาข้อมูล</t>
    </r>
    <r>
      <rPr>
        <b/>
        <sz val="14"/>
        <rFont val="CordiaUPC"/>
        <family val="2"/>
        <charset val="222"/>
      </rPr>
      <t xml:space="preserve">  </t>
    </r>
  </si>
  <si>
    <t>ผสก.8</t>
  </si>
  <si>
    <t>ผสก.2</t>
  </si>
  <si>
    <t>ผสก.10</t>
  </si>
  <si>
    <t>ผสก.6</t>
  </si>
  <si>
    <t>ผสก.12</t>
  </si>
  <si>
    <t>ผสก.16</t>
  </si>
  <si>
    <t>ผสก.11</t>
  </si>
  <si>
    <t>ผสก.15</t>
  </si>
  <si>
    <t>ผสก.13</t>
  </si>
  <si>
    <t>ผสก.14</t>
  </si>
  <si>
    <t>ผสก.9</t>
  </si>
  <si>
    <t>ผสก.1</t>
  </si>
  <si>
    <t>ผสก.7</t>
  </si>
  <si>
    <t>ผสก.4</t>
  </si>
  <si>
    <t>ผสก.5</t>
  </si>
  <si>
    <t>ผสก.3</t>
  </si>
  <si>
    <t xml:space="preserve"> จาก ระบบ  GFMIS</t>
  </si>
  <si>
    <t>กพศ.</t>
  </si>
  <si>
    <t>สจก.</t>
  </si>
  <si>
    <t>กตน.</t>
  </si>
  <si>
    <t>กพร.</t>
  </si>
  <si>
    <t>กกพ.</t>
  </si>
  <si>
    <t>กศท.</t>
  </si>
  <si>
    <t>สสช.</t>
  </si>
  <si>
    <t>*</t>
  </si>
  <si>
    <t>**</t>
  </si>
  <si>
    <t>***</t>
  </si>
  <si>
    <t>****</t>
  </si>
</sst>
</file>

<file path=xl/styles.xml><?xml version="1.0" encoding="utf-8"?>
<styleSheet xmlns="http://schemas.openxmlformats.org/spreadsheetml/2006/main">
  <numFmts count="14">
    <numFmt numFmtId="171" formatCode="_-* #,##0.00_-;\-* #,##0.00_-;_-* &quot;-&quot;??_-;_-@_-"/>
    <numFmt numFmtId="180" formatCode="_-* #,##0_-;\-* #,##0_-;_-* &quot;-&quot;??_-;_-@_-"/>
    <numFmt numFmtId="181" formatCode="_-* #,##0.00\ _บ_า_ท_-;\-* #,##0.00\ _บ_า_ท_-;_-* &quot;-&quot;??\ _บ_า_ท_-;_-@_-"/>
    <numFmt numFmtId="183" formatCode="#,##0.000"/>
    <numFmt numFmtId="184" formatCode="#,##0.00;\-\ #,##0.00"/>
    <numFmt numFmtId="185" formatCode="#,##0.000;\-\ #,##0.000"/>
    <numFmt numFmtId="186" formatCode="_-* #,##0.000_-;\-* #,##0.000_-;_-* &quot;-&quot;???_-;_-@_-"/>
    <numFmt numFmtId="188" formatCode="_-* #,##0.0000000_-;\-* #,##0.0000000_-;_-* &quot;-&quot;??_-;_-@_-"/>
    <numFmt numFmtId="190" formatCode="#,##0.0000"/>
    <numFmt numFmtId="193" formatCode="_-* #,##0.000000_-;\-* #,##0.000000_-;_-* &quot;-&quot;??_-;_-@_-"/>
    <numFmt numFmtId="195" formatCode="0.000"/>
    <numFmt numFmtId="211" formatCode="_-* #,##0.000_-;\-* #,##0.000_-;_-* &quot;-&quot;??_-;_-@_-"/>
    <numFmt numFmtId="213" formatCode="_-* #,##0.0000_-;\-* #,##0.0000_-;_-* &quot;-&quot;??_-;_-@_-"/>
    <numFmt numFmtId="215" formatCode="_-* #,##0.000000000_-;\-* #,##0.000000000_-;_-* &quot;-&quot;??_-;_-@_-"/>
  </numFmts>
  <fonts count="197">
    <font>
      <sz val="10"/>
      <name val="Arial"/>
      <charset val="222"/>
    </font>
    <font>
      <sz val="10"/>
      <name val="Arial"/>
      <charset val="222"/>
    </font>
    <font>
      <sz val="16"/>
      <color indexed="8"/>
      <name val="EucrosiaUPC"/>
      <family val="2"/>
      <charset val="222"/>
    </font>
    <font>
      <sz val="11"/>
      <color indexed="8"/>
      <name val="Tahoma"/>
      <family val="2"/>
      <charset val="222"/>
    </font>
    <font>
      <sz val="16"/>
      <color indexed="9"/>
      <name val="EucrosiaUPC"/>
      <family val="2"/>
      <charset val="222"/>
    </font>
    <font>
      <sz val="11"/>
      <color indexed="9"/>
      <name val="Tahoma"/>
      <family val="2"/>
      <charset val="222"/>
    </font>
    <font>
      <sz val="14"/>
      <name val="AngsanaUPC"/>
      <family val="1"/>
      <charset val="222"/>
    </font>
    <font>
      <sz val="16"/>
      <color indexed="20"/>
      <name val="EucrosiaUPC"/>
      <family val="2"/>
      <charset val="222"/>
    </font>
    <font>
      <b/>
      <sz val="16"/>
      <color indexed="52"/>
      <name val="EucrosiaUPC"/>
      <family val="2"/>
      <charset val="222"/>
    </font>
    <font>
      <b/>
      <sz val="16"/>
      <color indexed="9"/>
      <name val="EucrosiaUPC"/>
      <family val="2"/>
      <charset val="222"/>
    </font>
    <font>
      <sz val="11"/>
      <color indexed="8"/>
      <name val="Calibri"/>
      <family val="2"/>
      <charset val="222"/>
    </font>
    <font>
      <sz val="10"/>
      <name val="Arial"/>
      <family val="2"/>
    </font>
    <font>
      <i/>
      <sz val="16"/>
      <color indexed="23"/>
      <name val="EucrosiaUPC"/>
      <family val="2"/>
      <charset val="222"/>
    </font>
    <font>
      <sz val="16"/>
      <color indexed="17"/>
      <name val="EucrosiaUPC"/>
      <family val="2"/>
      <charset val="22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EucrosiaUPC"/>
      <family val="2"/>
      <charset val="222"/>
    </font>
    <font>
      <b/>
      <sz val="13"/>
      <color indexed="56"/>
      <name val="EucrosiaUPC"/>
      <family val="2"/>
      <charset val="222"/>
    </font>
    <font>
      <b/>
      <sz val="11"/>
      <color indexed="56"/>
      <name val="EucrosiaUPC"/>
      <family val="2"/>
      <charset val="222"/>
    </font>
    <font>
      <sz val="16"/>
      <color indexed="62"/>
      <name val="EucrosiaUPC"/>
      <family val="2"/>
      <charset val="222"/>
    </font>
    <font>
      <sz val="11"/>
      <color indexed="62"/>
      <name val="Tahoma"/>
      <family val="2"/>
      <charset val="222"/>
    </font>
    <font>
      <sz val="16"/>
      <color indexed="52"/>
      <name val="EucrosiaUPC"/>
      <family val="2"/>
      <charset val="222"/>
    </font>
    <font>
      <sz val="16"/>
      <color indexed="60"/>
      <name val="EucrosiaUPC"/>
      <family val="2"/>
      <charset val="222"/>
    </font>
    <font>
      <sz val="7"/>
      <name val="Small Fonts"/>
      <family val="2"/>
    </font>
    <font>
      <sz val="14"/>
      <name val="Cordia New"/>
      <family val="2"/>
    </font>
    <font>
      <b/>
      <sz val="16"/>
      <color indexed="63"/>
      <name val="EucrosiaUPC"/>
      <family val="2"/>
      <charset val="22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56"/>
      <name val="Tahoma"/>
      <family val="2"/>
      <charset val="222"/>
    </font>
    <font>
      <b/>
      <sz val="16"/>
      <color indexed="8"/>
      <name val="EucrosiaUPC"/>
      <family val="2"/>
      <charset val="222"/>
    </font>
    <font>
      <sz val="16"/>
      <color indexed="10"/>
      <name val="EucrosiaUPC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0"/>
      <color indexed="8"/>
      <name val="Arial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2"/>
      <name val="นูลมรผ"/>
      <charset val="129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sz val="12"/>
      <name val="นูลมรผ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b/>
      <sz val="22"/>
      <name val="Arial"/>
      <family val="2"/>
    </font>
    <font>
      <b/>
      <sz val="20"/>
      <color indexed="10"/>
      <name val="Arial"/>
      <family val="2"/>
    </font>
    <font>
      <b/>
      <sz val="22"/>
      <color indexed="10"/>
      <name val="Arial"/>
      <family val="2"/>
    </font>
    <font>
      <b/>
      <sz val="8"/>
      <name val="Arial"/>
      <family val="2"/>
    </font>
    <font>
      <b/>
      <sz val="14"/>
      <name val="Cordia New"/>
      <family val="2"/>
    </font>
    <font>
      <b/>
      <sz val="8"/>
      <color indexed="10"/>
      <name val="Arial"/>
      <family val="2"/>
    </font>
    <font>
      <b/>
      <sz val="12"/>
      <color indexed="8"/>
      <name val="Angsana New"/>
      <family val="1"/>
    </font>
    <font>
      <b/>
      <sz val="12"/>
      <color indexed="9"/>
      <name val="Arial"/>
      <family val="2"/>
    </font>
    <font>
      <b/>
      <sz val="20"/>
      <color indexed="12"/>
      <name val="Angsana New"/>
      <family val="1"/>
    </font>
    <font>
      <b/>
      <sz val="10"/>
      <color indexed="8"/>
      <name val="Angsana New"/>
      <family val="1"/>
    </font>
    <font>
      <b/>
      <sz val="20"/>
      <color indexed="47"/>
      <name val="Arial"/>
      <family val="2"/>
    </font>
    <font>
      <b/>
      <sz val="22"/>
      <color indexed="47"/>
      <name val="Arial"/>
      <family val="2"/>
    </font>
    <font>
      <b/>
      <sz val="18"/>
      <color indexed="47"/>
      <name val="Arial"/>
      <family val="2"/>
    </font>
    <font>
      <b/>
      <i/>
      <sz val="18"/>
      <color indexed="47"/>
      <name val="Arial"/>
      <family val="2"/>
    </font>
    <font>
      <b/>
      <sz val="26"/>
      <color indexed="47"/>
      <name val="Angsana New"/>
      <family val="1"/>
    </font>
    <font>
      <b/>
      <sz val="10"/>
      <color indexed="47"/>
      <name val="Angsana New"/>
      <family val="1"/>
    </font>
    <font>
      <sz val="14"/>
      <name val="CordiaUPC"/>
      <family val="2"/>
      <charset val="222"/>
    </font>
    <font>
      <b/>
      <sz val="14"/>
      <name val="CordiaUPC"/>
      <family val="2"/>
      <charset val="222"/>
    </font>
    <font>
      <b/>
      <sz val="12"/>
      <name val="CordiaUPC"/>
      <family val="2"/>
      <charset val="222"/>
    </font>
    <font>
      <sz val="12"/>
      <name val="CordiaUPC"/>
      <family val="2"/>
      <charset val="222"/>
    </font>
    <font>
      <sz val="10"/>
      <name val="Cordia New"/>
      <family val="2"/>
    </font>
    <font>
      <b/>
      <sz val="16"/>
      <color indexed="52"/>
      <name val="Arial"/>
      <family val="2"/>
    </font>
    <font>
      <b/>
      <u/>
      <sz val="12"/>
      <color indexed="16"/>
      <name val="Cordia New"/>
      <family val="2"/>
    </font>
    <font>
      <b/>
      <sz val="22"/>
      <color indexed="17"/>
      <name val="Arial"/>
      <family val="2"/>
    </font>
    <font>
      <b/>
      <sz val="18"/>
      <name val="Arial"/>
      <family val="2"/>
    </font>
    <font>
      <b/>
      <sz val="18"/>
      <color indexed="60"/>
      <name val="Arial"/>
      <family val="2"/>
    </font>
    <font>
      <b/>
      <sz val="20"/>
      <color indexed="60"/>
      <name val="Arial"/>
      <family val="2"/>
    </font>
    <font>
      <b/>
      <sz val="22"/>
      <color indexed="9"/>
      <name val="Arial"/>
      <family val="2"/>
    </font>
    <font>
      <sz val="8"/>
      <name val="Arial"/>
      <family val="2"/>
    </font>
    <font>
      <sz val="12"/>
      <color indexed="10"/>
      <name val="Cordia New"/>
      <family val="2"/>
    </font>
    <font>
      <sz val="10"/>
      <name val="Arial"/>
      <family val="2"/>
    </font>
    <font>
      <sz val="18"/>
      <name val="Angsana New"/>
      <family val="1"/>
    </font>
    <font>
      <sz val="16"/>
      <name val="Angsana New"/>
      <family val="1"/>
    </font>
    <font>
      <b/>
      <sz val="12"/>
      <color indexed="10"/>
      <name val="CordiaUPC"/>
      <family val="2"/>
      <charset val="222"/>
    </font>
    <font>
      <sz val="26"/>
      <name val="Angsana New"/>
      <family val="1"/>
    </font>
    <font>
      <sz val="10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4"/>
      <name val="Arial"/>
      <family val="2"/>
    </font>
    <font>
      <b/>
      <sz val="14"/>
      <color indexed="60"/>
      <name val="Arial"/>
      <family val="2"/>
    </font>
    <font>
      <b/>
      <sz val="14"/>
      <color indexed="9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3"/>
      <name val="Angsana New"/>
      <family val="1"/>
    </font>
    <font>
      <b/>
      <sz val="12"/>
      <name val="Angsana New"/>
      <family val="1"/>
    </font>
    <font>
      <b/>
      <sz val="16"/>
      <name val="Angsana New"/>
      <family val="1"/>
    </font>
    <font>
      <b/>
      <sz val="14"/>
      <name val="Angsana New"/>
      <family val="1"/>
    </font>
    <font>
      <sz val="12"/>
      <name val="Angsana New"/>
      <family val="1"/>
    </font>
    <font>
      <b/>
      <sz val="10"/>
      <name val="Angsana New"/>
      <family val="1"/>
    </font>
    <font>
      <b/>
      <sz val="8"/>
      <name val="CordiaUPC"/>
      <family val="2"/>
      <charset val="222"/>
    </font>
    <font>
      <sz val="8"/>
      <name val="CordiaUPC"/>
      <family val="2"/>
      <charset val="222"/>
    </font>
    <font>
      <sz val="8"/>
      <color indexed="10"/>
      <name val="CordiaUPC"/>
      <family val="2"/>
      <charset val="222"/>
    </font>
    <font>
      <b/>
      <sz val="8"/>
      <color indexed="10"/>
      <name val="CordiaUPC"/>
      <family val="2"/>
      <charset val="222"/>
    </font>
    <font>
      <sz val="8"/>
      <name val="Angsana New"/>
      <family val="1"/>
    </font>
    <font>
      <b/>
      <sz val="8"/>
      <name val="Angsana New"/>
      <family val="1"/>
    </font>
    <font>
      <sz val="14"/>
      <name val="Angsana New"/>
      <family val="1"/>
    </font>
    <font>
      <sz val="12"/>
      <color indexed="10"/>
      <name val="CordiaUPC"/>
      <family val="2"/>
      <charset val="222"/>
    </font>
    <font>
      <sz val="10"/>
      <name val="Arial"/>
      <family val="2"/>
    </font>
    <font>
      <sz val="10"/>
      <name val="Arial"/>
      <family val="2"/>
    </font>
    <font>
      <b/>
      <sz val="18"/>
      <color indexed="16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22"/>
      <name val="Angsana New"/>
      <family val="1"/>
    </font>
    <font>
      <b/>
      <sz val="18"/>
      <name val="CordiaUPC"/>
      <family val="2"/>
      <charset val="22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4"/>
      <color indexed="47"/>
      <name val="Arial"/>
      <family val="2"/>
    </font>
    <font>
      <b/>
      <i/>
      <sz val="14"/>
      <color indexed="47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indexed="10"/>
      <name val="CordiaUPC"/>
      <family val="2"/>
      <charset val="222"/>
    </font>
    <font>
      <b/>
      <sz val="16"/>
      <color indexed="16"/>
      <name val="CordiaUPC"/>
      <family val="2"/>
      <charset val="222"/>
    </font>
    <font>
      <sz val="14"/>
      <color indexed="10"/>
      <name val="CordiaUPC"/>
      <family val="2"/>
      <charset val="222"/>
    </font>
    <font>
      <sz val="10"/>
      <name val="Angsana New"/>
      <family val="1"/>
    </font>
    <font>
      <b/>
      <sz val="16"/>
      <name val="CordiaUPC"/>
      <family val="2"/>
      <charset val="222"/>
    </font>
    <font>
      <b/>
      <sz val="16"/>
      <color indexed="10"/>
      <name val="CordiaUPC"/>
      <family val="2"/>
      <charset val="222"/>
    </font>
    <font>
      <b/>
      <sz val="14"/>
      <color indexed="10"/>
      <name val="Cordia New"/>
      <family val="2"/>
    </font>
    <font>
      <b/>
      <u/>
      <sz val="14"/>
      <name val="CordiaUPC"/>
      <family val="2"/>
      <charset val="222"/>
    </font>
    <font>
      <b/>
      <sz val="13"/>
      <name val="CordiaUPC"/>
      <family val="2"/>
      <charset val="222"/>
    </font>
    <font>
      <sz val="14"/>
      <color indexed="9"/>
      <name val="CordiaUPC"/>
      <family val="2"/>
      <charset val="222"/>
    </font>
    <font>
      <b/>
      <sz val="10"/>
      <color indexed="10"/>
      <name val="Angsana New"/>
      <family val="1"/>
    </font>
    <font>
      <b/>
      <sz val="11"/>
      <name val="CordiaUPC"/>
      <family val="2"/>
      <charset val="222"/>
    </font>
    <font>
      <sz val="14"/>
      <color indexed="16"/>
      <name val="CordiaUPC"/>
      <family val="2"/>
      <charset val="222"/>
    </font>
    <font>
      <b/>
      <sz val="14"/>
      <color indexed="9"/>
      <name val="CordiaUPC"/>
      <family val="2"/>
      <charset val="222"/>
    </font>
    <font>
      <b/>
      <sz val="14"/>
      <color indexed="9"/>
      <name val="Cordia New"/>
      <family val="2"/>
    </font>
    <font>
      <sz val="14"/>
      <color indexed="47"/>
      <name val="CordiaUPC"/>
      <family val="2"/>
      <charset val="222"/>
    </font>
    <font>
      <sz val="11"/>
      <color indexed="8"/>
      <name val="Tahoma"/>
      <family val="2"/>
    </font>
    <font>
      <b/>
      <sz val="16"/>
      <name val="Arial"/>
      <family val="2"/>
    </font>
    <font>
      <b/>
      <sz val="16"/>
      <color indexed="16"/>
      <name val="Arial"/>
      <family val="2"/>
    </font>
    <font>
      <b/>
      <sz val="16"/>
      <color indexed="17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color indexed="52"/>
      <name val="Arial"/>
      <family val="2"/>
    </font>
    <font>
      <b/>
      <sz val="12"/>
      <name val="Cordia New"/>
      <family val="2"/>
    </font>
    <font>
      <sz val="12"/>
      <name val="Cordia New"/>
      <family val="2"/>
    </font>
    <font>
      <b/>
      <sz val="12"/>
      <color indexed="16"/>
      <name val="Cordia New"/>
      <family val="2"/>
    </font>
    <font>
      <sz val="8"/>
      <name val="Arial"/>
      <family val="2"/>
    </font>
    <font>
      <sz val="18"/>
      <name val="Cordia New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Cordia New"/>
      <family val="2"/>
    </font>
    <font>
      <sz val="16"/>
      <name val="Cordia New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ngsana New"/>
      <family val="1"/>
    </font>
    <font>
      <b/>
      <sz val="18"/>
      <color indexed="17"/>
      <name val="Arial"/>
      <family val="2"/>
    </font>
    <font>
      <b/>
      <sz val="18"/>
      <color indexed="10"/>
      <name val="Arial"/>
      <family val="2"/>
    </font>
    <font>
      <b/>
      <sz val="18"/>
      <color indexed="52"/>
      <name val="Arial"/>
      <family val="2"/>
    </font>
    <font>
      <sz val="8"/>
      <name val="TH SarabunPSK"/>
      <family val="2"/>
    </font>
    <font>
      <b/>
      <sz val="14"/>
      <name val="TH SarabunPSK"/>
      <family val="2"/>
    </font>
    <font>
      <b/>
      <sz val="8"/>
      <name val="TH SarabunPSK"/>
      <family val="2"/>
    </font>
    <font>
      <sz val="8"/>
      <color indexed="8"/>
      <name val="TH SarabunPSK"/>
      <family val="2"/>
    </font>
    <font>
      <sz val="8"/>
      <color indexed="47"/>
      <name val="TH SarabunPSK"/>
      <family val="2"/>
    </font>
    <font>
      <sz val="10"/>
      <color indexed="14"/>
      <name val="TH SarabunPSK"/>
      <family val="2"/>
    </font>
    <font>
      <sz val="8"/>
      <color indexed="10"/>
      <name val="TH SarabunPSK"/>
      <family val="2"/>
    </font>
    <font>
      <b/>
      <sz val="8"/>
      <color indexed="8"/>
      <name val="TH SarabunPSK"/>
      <family val="2"/>
    </font>
    <font>
      <b/>
      <sz val="8"/>
      <color indexed="44"/>
      <name val="TH SarabunPSK"/>
      <family val="2"/>
    </font>
    <font>
      <sz val="8"/>
      <color indexed="9"/>
      <name val="TH SarabunPSK"/>
      <family val="2"/>
    </font>
    <font>
      <b/>
      <sz val="14"/>
      <color indexed="16"/>
      <name val="CordiaUPC"/>
      <family val="2"/>
      <charset val="222"/>
    </font>
    <font>
      <b/>
      <sz val="13"/>
      <color indexed="16"/>
      <name val="CordiaUPC"/>
      <family val="2"/>
      <charset val="222"/>
    </font>
    <font>
      <b/>
      <sz val="12"/>
      <color indexed="16"/>
      <name val="CordiaUPC"/>
      <family val="2"/>
      <charset val="222"/>
    </font>
    <font>
      <b/>
      <u/>
      <sz val="12"/>
      <name val="CordiaUPC"/>
      <family val="2"/>
      <charset val="222"/>
    </font>
    <font>
      <sz val="12"/>
      <color indexed="12"/>
      <name val="Angsana New"/>
      <family val="1"/>
    </font>
    <font>
      <b/>
      <sz val="13.5"/>
      <name val="CordiaUPC"/>
      <family val="2"/>
      <charset val="222"/>
    </font>
    <font>
      <sz val="11"/>
      <color theme="1"/>
      <name val="Tahoma"/>
      <family val="2"/>
    </font>
    <font>
      <sz val="11"/>
      <color theme="1"/>
      <name val="Calibri"/>
      <family val="2"/>
      <charset val="22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50"/>
      </left>
      <right style="thick">
        <color indexed="50"/>
      </right>
      <top style="thick">
        <color indexed="50"/>
      </top>
      <bottom style="thick">
        <color indexed="50"/>
      </bottom>
      <diagonal/>
    </border>
    <border>
      <left/>
      <right/>
      <top style="thick">
        <color indexed="50"/>
      </top>
      <bottom style="thick">
        <color indexed="50"/>
      </bottom>
      <diagonal/>
    </border>
    <border>
      <left style="thick">
        <color indexed="50"/>
      </left>
      <right/>
      <top style="thick">
        <color indexed="50"/>
      </top>
      <bottom style="thick">
        <color indexed="50"/>
      </bottom>
      <diagonal/>
    </border>
    <border>
      <left/>
      <right/>
      <top/>
      <bottom style="thick">
        <color indexed="14"/>
      </bottom>
      <diagonal/>
    </border>
    <border>
      <left style="thick">
        <color indexed="14"/>
      </left>
      <right style="thick">
        <color indexed="14"/>
      </right>
      <top style="thick">
        <color indexed="14"/>
      </top>
      <bottom style="thick">
        <color indexed="1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15"/>
      </left>
      <right/>
      <top style="thin">
        <color indexed="15"/>
      </top>
      <bottom style="thin">
        <color indexed="1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/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64"/>
      </left>
      <right style="thin">
        <color indexed="48"/>
      </right>
      <top/>
      <bottom style="thin">
        <color indexed="64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double">
        <color indexed="48"/>
      </bottom>
      <diagonal/>
    </border>
    <border>
      <left/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/>
      <bottom style="double">
        <color indexed="64"/>
      </bottom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/>
      <diagonal/>
    </border>
    <border>
      <left style="thin">
        <color indexed="15"/>
      </left>
      <right style="thin">
        <color indexed="15"/>
      </right>
      <top/>
      <bottom/>
      <diagonal/>
    </border>
    <border>
      <left style="thin">
        <color indexed="15"/>
      </left>
      <right style="thin">
        <color indexed="15"/>
      </right>
      <top/>
      <bottom style="thin">
        <color indexed="15"/>
      </bottom>
      <diagonal/>
    </border>
    <border>
      <left style="thin">
        <color indexed="15"/>
      </left>
      <right/>
      <top style="thin">
        <color indexed="15"/>
      </top>
      <bottom style="hair">
        <color indexed="15"/>
      </bottom>
      <diagonal/>
    </border>
    <border>
      <left/>
      <right style="thin">
        <color indexed="15"/>
      </right>
      <top style="thin">
        <color indexed="15"/>
      </top>
      <bottom style="hair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hair">
        <color indexed="15"/>
      </bottom>
      <diagonal/>
    </border>
    <border>
      <left style="thin">
        <color indexed="15"/>
      </left>
      <right/>
      <top style="hair">
        <color indexed="15"/>
      </top>
      <bottom style="hair">
        <color indexed="15"/>
      </bottom>
      <diagonal/>
    </border>
    <border>
      <left/>
      <right style="thin">
        <color indexed="15"/>
      </right>
      <top style="hair">
        <color indexed="15"/>
      </top>
      <bottom style="hair">
        <color indexed="15"/>
      </bottom>
      <diagonal/>
    </border>
    <border>
      <left style="thin">
        <color indexed="15"/>
      </left>
      <right style="thin">
        <color indexed="15"/>
      </right>
      <top style="hair">
        <color indexed="15"/>
      </top>
      <bottom style="hair">
        <color indexed="15"/>
      </bottom>
      <diagonal/>
    </border>
    <border>
      <left style="thin">
        <color indexed="15"/>
      </left>
      <right/>
      <top style="hair">
        <color indexed="15"/>
      </top>
      <bottom style="thin">
        <color indexed="15"/>
      </bottom>
      <diagonal/>
    </border>
    <border>
      <left/>
      <right style="thin">
        <color indexed="15"/>
      </right>
      <top style="hair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hair">
        <color indexed="15"/>
      </top>
      <bottom style="thin">
        <color indexed="15"/>
      </bottom>
      <diagonal/>
    </border>
    <border>
      <left/>
      <right/>
      <top style="thin">
        <color indexed="54"/>
      </top>
      <bottom style="thin">
        <color indexed="54"/>
      </bottom>
      <diagonal/>
    </border>
    <border>
      <left style="thin">
        <color indexed="64"/>
      </left>
      <right style="thin">
        <color indexed="64"/>
      </right>
      <top/>
      <bottom style="thin">
        <color indexed="15"/>
      </bottom>
      <diagonal/>
    </border>
    <border>
      <left style="thin">
        <color indexed="64"/>
      </left>
      <right style="thin">
        <color indexed="64"/>
      </right>
      <top/>
      <bottom style="hair">
        <color indexed="15"/>
      </bottom>
      <diagonal/>
    </border>
    <border>
      <left/>
      <right/>
      <top/>
      <bottom style="hair">
        <color indexed="15"/>
      </bottom>
      <diagonal/>
    </border>
    <border>
      <left style="thin">
        <color indexed="64"/>
      </left>
      <right style="thin">
        <color indexed="64"/>
      </right>
      <top style="thin">
        <color indexed="15"/>
      </top>
      <bottom/>
      <diagonal/>
    </border>
    <border>
      <left/>
      <right/>
      <top style="thin">
        <color indexed="15"/>
      </top>
      <bottom/>
      <diagonal/>
    </border>
    <border>
      <left/>
      <right/>
      <top/>
      <bottom style="thin">
        <color indexed="15"/>
      </bottom>
      <diagonal/>
    </border>
    <border>
      <left/>
      <right/>
      <top style="thin">
        <color indexed="15"/>
      </top>
      <bottom style="thin">
        <color indexed="15"/>
      </bottom>
      <diagonal/>
    </border>
    <border>
      <left/>
      <right/>
      <top style="thin">
        <color indexed="15"/>
      </top>
      <bottom style="hair">
        <color indexed="15"/>
      </bottom>
      <diagonal/>
    </border>
    <border>
      <left/>
      <right/>
      <top style="hair">
        <color indexed="15"/>
      </top>
      <bottom style="hair">
        <color indexed="1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54"/>
      </top>
      <bottom style="thin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54"/>
      </top>
      <bottom style="thin">
        <color indexed="64"/>
      </bottom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105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9" fontId="6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38" fontId="14" fillId="22" borderId="0" applyNumberFormat="0" applyBorder="0" applyAlignment="0" applyProtection="0"/>
    <xf numFmtId="38" fontId="14" fillId="22" borderId="0" applyNumberFormat="0" applyBorder="0" applyAlignment="0" applyProtection="0"/>
    <xf numFmtId="38" fontId="14" fillId="22" borderId="0" applyNumberFormat="0" applyBorder="0" applyAlignment="0" applyProtection="0"/>
    <xf numFmtId="38" fontId="14" fillId="22" borderId="0" applyNumberFormat="0" applyBorder="0" applyAlignment="0" applyProtection="0"/>
    <xf numFmtId="38" fontId="14" fillId="22" borderId="0" applyNumberFormat="0" applyBorder="0" applyAlignment="0" applyProtection="0"/>
    <xf numFmtId="38" fontId="14" fillId="22" borderId="0" applyNumberFormat="0" applyBorder="0" applyAlignment="0" applyProtection="0"/>
    <xf numFmtId="38" fontId="14" fillId="22" borderId="0" applyNumberFormat="0" applyBorder="0" applyAlignment="0" applyProtection="0"/>
    <xf numFmtId="38" fontId="14" fillId="22" borderId="0" applyNumberFormat="0" applyBorder="0" applyAlignment="0" applyProtection="0"/>
    <xf numFmtId="38" fontId="14" fillId="22" borderId="0" applyNumberFormat="0" applyBorder="0" applyAlignment="0" applyProtection="0"/>
    <xf numFmtId="38" fontId="14" fillId="22" borderId="0" applyNumberFormat="0" applyBorder="0" applyAlignment="0" applyProtection="0"/>
    <xf numFmtId="38" fontId="14" fillId="22" borderId="0" applyNumberFormat="0" applyBorder="0" applyAlignment="0" applyProtection="0"/>
    <xf numFmtId="38" fontId="14" fillId="22" borderId="0" applyNumberFormat="0" applyBorder="0" applyAlignment="0" applyProtection="0"/>
    <xf numFmtId="38" fontId="14" fillId="22" borderId="0" applyNumberFormat="0" applyBorder="0" applyAlignment="0" applyProtection="0"/>
    <xf numFmtId="0" fontId="15" fillId="0" borderId="3" applyNumberFormat="0" applyAlignment="0" applyProtection="0">
      <alignment horizontal="left" vertical="center"/>
    </xf>
    <xf numFmtId="0" fontId="15" fillId="0" borderId="4">
      <alignment horizontal="left" vertical="center"/>
    </xf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10" fontId="14" fillId="23" borderId="8" applyNumberFormat="0" applyBorder="0" applyAlignment="0" applyProtection="0"/>
    <xf numFmtId="10" fontId="14" fillId="23" borderId="8" applyNumberFormat="0" applyBorder="0" applyAlignment="0" applyProtection="0"/>
    <xf numFmtId="10" fontId="14" fillId="23" borderId="8" applyNumberFormat="0" applyBorder="0" applyAlignment="0" applyProtection="0"/>
    <xf numFmtId="10" fontId="14" fillId="23" borderId="8" applyNumberFormat="0" applyBorder="0" applyAlignment="0" applyProtection="0"/>
    <xf numFmtId="10" fontId="14" fillId="23" borderId="8" applyNumberFormat="0" applyBorder="0" applyAlignment="0" applyProtection="0"/>
    <xf numFmtId="10" fontId="14" fillId="23" borderId="8" applyNumberFormat="0" applyBorder="0" applyAlignment="0" applyProtection="0"/>
    <xf numFmtId="10" fontId="14" fillId="23" borderId="8" applyNumberFormat="0" applyBorder="0" applyAlignment="0" applyProtection="0"/>
    <xf numFmtId="10" fontId="14" fillId="23" borderId="8" applyNumberFormat="0" applyBorder="0" applyAlignment="0" applyProtection="0"/>
    <xf numFmtId="10" fontId="14" fillId="23" borderId="8" applyNumberFormat="0" applyBorder="0" applyAlignment="0" applyProtection="0"/>
    <xf numFmtId="10" fontId="14" fillId="23" borderId="8" applyNumberFormat="0" applyBorder="0" applyAlignment="0" applyProtection="0"/>
    <xf numFmtId="10" fontId="14" fillId="23" borderId="8" applyNumberFormat="0" applyBorder="0" applyAlignment="0" applyProtection="0"/>
    <xf numFmtId="10" fontId="14" fillId="23" borderId="8" applyNumberFormat="0" applyBorder="0" applyAlignment="0" applyProtection="0"/>
    <xf numFmtId="10" fontId="14" fillId="23" borderId="8" applyNumberFormat="0" applyBorder="0" applyAlignment="0" applyProtection="0"/>
    <xf numFmtId="0" fontId="20" fillId="7" borderId="1" applyNumberFormat="0" applyAlignment="0" applyProtection="0"/>
    <xf numFmtId="0" fontId="21" fillId="0" borderId="9" applyNumberFormat="0" applyFill="0" applyAlignment="0" applyProtection="0"/>
    <xf numFmtId="0" fontId="22" fillId="24" borderId="0" applyNumberFormat="0" applyBorder="0" applyAlignment="0" applyProtection="0"/>
    <xf numFmtId="37" fontId="23" fillId="0" borderId="0"/>
    <xf numFmtId="181" fontId="24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24" fillId="0" borderId="0"/>
    <xf numFmtId="0" fontId="11" fillId="0" borderId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25" fillId="20" borderId="11" applyNumberFormat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" fontId="11" fillId="0" borderId="12" applyNumberFormat="0" applyFill="0" applyAlignment="0" applyProtection="0">
      <alignment horizontal="center" vertical="center"/>
    </xf>
    <xf numFmtId="1" fontId="11" fillId="0" borderId="12" applyNumberFormat="0" applyFill="0" applyAlignment="0" applyProtection="0">
      <alignment horizontal="center" vertical="center"/>
    </xf>
    <xf numFmtId="1" fontId="11" fillId="0" borderId="12" applyNumberFormat="0" applyFill="0" applyAlignment="0" applyProtection="0">
      <alignment horizontal="center" vertical="center"/>
    </xf>
    <xf numFmtId="1" fontId="11" fillId="0" borderId="12" applyNumberFormat="0" applyFill="0" applyAlignment="0" applyProtection="0">
      <alignment horizontal="center" vertical="center"/>
    </xf>
    <xf numFmtId="1" fontId="11" fillId="0" borderId="12" applyNumberFormat="0" applyFill="0" applyAlignment="0" applyProtection="0">
      <alignment horizontal="center" vertical="center"/>
    </xf>
    <xf numFmtId="1" fontId="11" fillId="0" borderId="12" applyNumberFormat="0" applyFill="0" applyAlignment="0" applyProtection="0">
      <alignment horizontal="center" vertical="center"/>
    </xf>
    <xf numFmtId="1" fontId="11" fillId="0" borderId="12" applyNumberFormat="0" applyFill="0" applyAlignment="0" applyProtection="0">
      <alignment horizontal="center" vertical="center"/>
    </xf>
    <xf numFmtId="1" fontId="11" fillId="0" borderId="12" applyNumberFormat="0" applyFill="0" applyAlignment="0" applyProtection="0">
      <alignment horizontal="center" vertical="center"/>
    </xf>
    <xf numFmtId="1" fontId="11" fillId="0" borderId="12" applyNumberFormat="0" applyFill="0" applyAlignment="0" applyProtection="0">
      <alignment horizontal="center" vertical="center"/>
    </xf>
    <xf numFmtId="1" fontId="11" fillId="0" borderId="12" applyNumberFormat="0" applyFill="0" applyAlignment="0" applyProtection="0">
      <alignment horizontal="center" vertical="center"/>
    </xf>
    <xf numFmtId="1" fontId="11" fillId="0" borderId="12" applyNumberFormat="0" applyFill="0" applyAlignment="0" applyProtection="0">
      <alignment horizontal="center" vertical="center"/>
    </xf>
    <xf numFmtId="1" fontId="11" fillId="0" borderId="12" applyNumberFormat="0" applyFill="0" applyAlignment="0" applyProtection="0">
      <alignment horizontal="center" vertical="center"/>
    </xf>
    <xf numFmtId="1" fontId="11" fillId="0" borderId="12" applyNumberFormat="0" applyFill="0" applyAlignment="0" applyProtection="0">
      <alignment horizontal="center" vertical="center"/>
    </xf>
    <xf numFmtId="4" fontId="26" fillId="26" borderId="11" applyNumberFormat="0" applyProtection="0">
      <alignment vertical="center"/>
    </xf>
    <xf numFmtId="4" fontId="27" fillId="26" borderId="11" applyNumberFormat="0" applyProtection="0">
      <alignment vertical="center"/>
    </xf>
    <xf numFmtId="4" fontId="26" fillId="26" borderId="11" applyNumberFormat="0" applyProtection="0">
      <alignment horizontal="left" vertical="center" indent="1"/>
    </xf>
    <xf numFmtId="4" fontId="26" fillId="26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4" fontId="26" fillId="28" borderId="11" applyNumberFormat="0" applyProtection="0">
      <alignment horizontal="right" vertical="center"/>
    </xf>
    <xf numFmtId="4" fontId="26" fillId="29" borderId="11" applyNumberFormat="0" applyProtection="0">
      <alignment horizontal="right" vertical="center"/>
    </xf>
    <xf numFmtId="4" fontId="26" fillId="30" borderId="11" applyNumberFormat="0" applyProtection="0">
      <alignment horizontal="right" vertical="center"/>
    </xf>
    <xf numFmtId="4" fontId="26" fillId="31" borderId="11" applyNumberFormat="0" applyProtection="0">
      <alignment horizontal="right" vertical="center"/>
    </xf>
    <xf numFmtId="4" fontId="26" fillId="32" borderId="11" applyNumberFormat="0" applyProtection="0">
      <alignment horizontal="right" vertical="center"/>
    </xf>
    <xf numFmtId="4" fontId="26" fillId="33" borderId="11" applyNumberFormat="0" applyProtection="0">
      <alignment horizontal="right" vertical="center"/>
    </xf>
    <xf numFmtId="4" fontId="26" fillId="34" borderId="11" applyNumberFormat="0" applyProtection="0">
      <alignment horizontal="right" vertical="center"/>
    </xf>
    <xf numFmtId="4" fontId="26" fillId="35" borderId="11" applyNumberFormat="0" applyProtection="0">
      <alignment horizontal="right" vertical="center"/>
    </xf>
    <xf numFmtId="4" fontId="26" fillId="36" borderId="11" applyNumberFormat="0" applyProtection="0">
      <alignment horizontal="right" vertical="center"/>
    </xf>
    <xf numFmtId="4" fontId="28" fillId="37" borderId="11" applyNumberFormat="0" applyProtection="0">
      <alignment horizontal="left" vertical="center" indent="1"/>
    </xf>
    <xf numFmtId="4" fontId="26" fillId="38" borderId="13" applyNumberFormat="0" applyProtection="0">
      <alignment horizontal="left" vertical="center" indent="1"/>
    </xf>
    <xf numFmtId="4" fontId="29" fillId="39" borderId="0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4" fontId="26" fillId="38" borderId="11" applyNumberFormat="0" applyProtection="0">
      <alignment horizontal="left" vertical="center" indent="1"/>
    </xf>
    <xf numFmtId="4" fontId="26" fillId="38" borderId="11" applyNumberFormat="0" applyProtection="0">
      <alignment horizontal="left" vertical="center" indent="1"/>
    </xf>
    <xf numFmtId="4" fontId="26" fillId="38" borderId="11" applyNumberFormat="0" applyProtection="0">
      <alignment horizontal="left" vertical="center" indent="1"/>
    </xf>
    <xf numFmtId="4" fontId="26" fillId="40" borderId="11" applyNumberFormat="0" applyProtection="0">
      <alignment horizontal="left" vertical="center" indent="1"/>
    </xf>
    <xf numFmtId="4" fontId="26" fillId="40" borderId="11" applyNumberFormat="0" applyProtection="0">
      <alignment horizontal="left" vertical="center" indent="1"/>
    </xf>
    <xf numFmtId="4" fontId="26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0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41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2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4" fontId="26" fillId="23" borderId="11" applyNumberFormat="0" applyProtection="0">
      <alignment vertical="center"/>
    </xf>
    <xf numFmtId="4" fontId="27" fillId="23" borderId="11" applyNumberFormat="0" applyProtection="0">
      <alignment vertical="center"/>
    </xf>
    <xf numFmtId="4" fontId="26" fillId="23" borderId="11" applyNumberFormat="0" applyProtection="0">
      <alignment horizontal="left" vertical="center" indent="1"/>
    </xf>
    <xf numFmtId="4" fontId="26" fillId="23" borderId="11" applyNumberFormat="0" applyProtection="0">
      <alignment horizontal="left" vertical="center" indent="1"/>
    </xf>
    <xf numFmtId="4" fontId="26" fillId="38" borderId="11" applyNumberFormat="0" applyProtection="0">
      <alignment horizontal="right" vertical="center"/>
    </xf>
    <xf numFmtId="4" fontId="27" fillId="38" borderId="11" applyNumberFormat="0" applyProtection="0">
      <alignment horizontal="right" vertical="center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11" fillId="27" borderId="11" applyNumberFormat="0" applyProtection="0">
      <alignment horizontal="left" vertical="center" indent="1"/>
    </xf>
    <xf numFmtId="0" fontId="30" fillId="0" borderId="0"/>
    <xf numFmtId="4" fontId="31" fillId="38" borderId="11" applyNumberFormat="0" applyProtection="0">
      <alignment horizontal="right" vertical="center"/>
    </xf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1" fontId="108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11" fillId="0" borderId="0" applyFont="0" applyFill="0" applyBorder="0" applyAlignment="0" applyProtection="0"/>
    <xf numFmtId="171" fontId="112" fillId="0" borderId="0" applyFont="0" applyFill="0" applyBorder="0" applyAlignment="0" applyProtection="0"/>
    <xf numFmtId="171" fontId="113" fillId="0" borderId="0" applyFont="0" applyFill="0" applyBorder="0" applyAlignment="0" applyProtection="0"/>
    <xf numFmtId="171" fontId="116" fillId="0" borderId="0" applyFont="0" applyFill="0" applyBorder="0" applyAlignment="0" applyProtection="0"/>
    <xf numFmtId="171" fontId="121" fillId="0" borderId="0" applyFont="0" applyFill="0" applyBorder="0" applyAlignment="0" applyProtection="0"/>
    <xf numFmtId="171" fontId="122" fillId="0" borderId="0" applyFont="0" applyFill="0" applyBorder="0" applyAlignment="0" applyProtection="0"/>
    <xf numFmtId="171" fontId="144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52" fillId="0" borderId="0" applyFont="0" applyFill="0" applyBorder="0" applyAlignment="0" applyProtection="0"/>
    <xf numFmtId="171" fontId="153" fillId="0" borderId="0" applyFont="0" applyFill="0" applyBorder="0" applyAlignment="0" applyProtection="0"/>
    <xf numFmtId="171" fontId="154" fillId="0" borderId="0" applyFont="0" applyFill="0" applyBorder="0" applyAlignment="0" applyProtection="0"/>
    <xf numFmtId="171" fontId="156" fillId="0" borderId="0" applyFont="0" applyFill="0" applyBorder="0" applyAlignment="0" applyProtection="0"/>
    <xf numFmtId="171" fontId="157" fillId="0" borderId="0" applyFont="0" applyFill="0" applyBorder="0" applyAlignment="0" applyProtection="0"/>
    <xf numFmtId="171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1" fillId="0" borderId="0" applyFont="0" applyFill="0" applyBorder="0" applyAlignment="0" applyProtection="0"/>
    <xf numFmtId="171" fontId="172" fillId="0" borderId="0" applyFont="0" applyFill="0" applyBorder="0" applyAlignment="0" applyProtection="0"/>
    <xf numFmtId="171" fontId="173" fillId="0" borderId="0" applyFont="0" applyFill="0" applyBorder="0" applyAlignment="0" applyProtection="0"/>
    <xf numFmtId="171" fontId="17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81" fillId="0" borderId="0" applyFont="0" applyFill="0" applyBorder="0" applyAlignment="0" applyProtection="0"/>
    <xf numFmtId="171" fontId="86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9" fillId="21" borderId="2" applyNumberFormat="0" applyAlignment="0" applyProtection="0"/>
    <xf numFmtId="0" fontId="39" fillId="21" borderId="2" applyNumberFormat="0" applyAlignment="0" applyProtection="0"/>
    <xf numFmtId="0" fontId="39" fillId="21" borderId="2" applyNumberFormat="0" applyAlignment="0" applyProtection="0"/>
    <xf numFmtId="0" fontId="39" fillId="21" borderId="2" applyNumberFormat="0" applyAlignment="0" applyProtection="0"/>
    <xf numFmtId="0" fontId="39" fillId="21" borderId="2" applyNumberFormat="0" applyAlignment="0" applyProtection="0"/>
    <xf numFmtId="0" fontId="39" fillId="21" borderId="2" applyNumberFormat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5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6" fillId="0" borderId="0"/>
    <xf numFmtId="0" fontId="12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26" fillId="0" borderId="0">
      <alignment vertical="top"/>
    </xf>
    <xf numFmtId="0" fontId="42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7" fillId="20" borderId="11" applyNumberFormat="0" applyAlignment="0" applyProtection="0"/>
    <xf numFmtId="0" fontId="47" fillId="20" borderId="11" applyNumberFormat="0" applyAlignment="0" applyProtection="0"/>
    <xf numFmtId="0" fontId="47" fillId="20" borderId="11" applyNumberFormat="0" applyAlignment="0" applyProtection="0"/>
    <xf numFmtId="0" fontId="47" fillId="20" borderId="11" applyNumberFormat="0" applyAlignment="0" applyProtection="0"/>
    <xf numFmtId="0" fontId="47" fillId="20" borderId="11" applyNumberFormat="0" applyAlignment="0" applyProtection="0"/>
    <xf numFmtId="0" fontId="47" fillId="20" borderId="11" applyNumberForma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</cellStyleXfs>
  <cellXfs count="760">
    <xf numFmtId="0" fontId="0" fillId="0" borderId="0" xfId="0"/>
    <xf numFmtId="171" fontId="75" fillId="42" borderId="15" xfId="612" applyFont="1" applyFill="1" applyBorder="1" applyAlignment="1">
      <alignment vertical="center"/>
    </xf>
    <xf numFmtId="171" fontId="75" fillId="26" borderId="16" xfId="612" applyFont="1" applyFill="1" applyBorder="1" applyAlignment="1">
      <alignment vertical="center"/>
    </xf>
    <xf numFmtId="171" fontId="75" fillId="26" borderId="15" xfId="612" applyFont="1" applyFill="1" applyBorder="1" applyAlignment="1">
      <alignment vertical="center"/>
    </xf>
    <xf numFmtId="171" fontId="75" fillId="42" borderId="16" xfId="612" applyFont="1" applyFill="1" applyBorder="1" applyAlignment="1">
      <alignment vertical="center"/>
    </xf>
    <xf numFmtId="0" fontId="51" fillId="0" borderId="0" xfId="794" applyFont="1" applyAlignment="1">
      <alignment vertical="center"/>
    </xf>
    <xf numFmtId="0" fontId="77" fillId="0" borderId="0" xfId="794" applyFont="1" applyBorder="1" applyAlignment="1">
      <alignment horizontal="center" vertical="center"/>
    </xf>
    <xf numFmtId="0" fontId="51" fillId="0" borderId="0" xfId="794" applyFont="1" applyBorder="1" applyAlignment="1">
      <alignment horizontal="center" vertical="center"/>
    </xf>
    <xf numFmtId="0" fontId="78" fillId="0" borderId="0" xfId="794" applyFont="1" applyBorder="1" applyAlignment="1">
      <alignment horizontal="center" vertical="center"/>
    </xf>
    <xf numFmtId="0" fontId="74" fillId="43" borderId="17" xfId="794" applyFont="1" applyFill="1" applyBorder="1" applyAlignment="1">
      <alignment horizontal="center" vertical="center"/>
    </xf>
    <xf numFmtId="0" fontId="74" fillId="43" borderId="16" xfId="794" applyFont="1" applyFill="1" applyBorder="1" applyAlignment="1">
      <alignment horizontal="center" vertical="center"/>
    </xf>
    <xf numFmtId="0" fontId="52" fillId="43" borderId="15" xfId="794" applyFont="1" applyFill="1" applyBorder="1" applyAlignment="1">
      <alignment horizontal="center" vertical="center" wrapText="1"/>
    </xf>
    <xf numFmtId="0" fontId="53" fillId="43" borderId="15" xfId="794" applyFont="1" applyFill="1" applyBorder="1" applyAlignment="1">
      <alignment horizontal="center" vertical="center"/>
    </xf>
    <xf numFmtId="0" fontId="54" fillId="0" borderId="0" xfId="794" applyFont="1" applyAlignment="1">
      <alignment horizontal="center" vertical="center"/>
    </xf>
    <xf numFmtId="0" fontId="51" fillId="0" borderId="0" xfId="794" applyFont="1" applyAlignment="1">
      <alignment horizontal="center" vertical="center"/>
    </xf>
    <xf numFmtId="0" fontId="53" fillId="0" borderId="0" xfId="794" applyFont="1"/>
    <xf numFmtId="2" fontId="51" fillId="0" borderId="0" xfId="794" applyNumberFormat="1" applyFont="1" applyAlignment="1">
      <alignment vertical="center"/>
    </xf>
    <xf numFmtId="0" fontId="11" fillId="0" borderId="0" xfId="794"/>
    <xf numFmtId="183" fontId="57" fillId="0" borderId="0" xfId="794" applyNumberFormat="1" applyFont="1" applyFill="1" applyBorder="1" applyAlignment="1">
      <alignment horizontal="right" vertical="center"/>
    </xf>
    <xf numFmtId="0" fontId="15" fillId="0" borderId="0" xfId="794" applyFont="1"/>
    <xf numFmtId="171" fontId="58" fillId="0" borderId="0" xfId="794" applyNumberFormat="1" applyFont="1"/>
    <xf numFmtId="0" fontId="59" fillId="0" borderId="0" xfId="794" applyFont="1"/>
    <xf numFmtId="0" fontId="51" fillId="0" borderId="0" xfId="794" applyFont="1" applyFill="1" applyBorder="1"/>
    <xf numFmtId="0" fontId="51" fillId="0" borderId="0" xfId="794" applyFont="1"/>
    <xf numFmtId="4" fontId="60" fillId="0" borderId="0" xfId="794" applyNumberFormat="1" applyFont="1" applyFill="1" applyBorder="1" applyAlignment="1">
      <alignment horizontal="right" vertical="center"/>
    </xf>
    <xf numFmtId="0" fontId="61" fillId="0" borderId="0" xfId="794" applyFont="1" applyBorder="1" applyAlignment="1">
      <alignment horizontal="center" vertical="center"/>
    </xf>
    <xf numFmtId="0" fontId="53" fillId="0" borderId="0" xfId="794" applyFont="1" applyAlignment="1">
      <alignment vertical="center"/>
    </xf>
    <xf numFmtId="0" fontId="62" fillId="0" borderId="0" xfId="794" applyFont="1" applyBorder="1" applyAlignment="1">
      <alignment horizontal="center" vertical="center"/>
    </xf>
    <xf numFmtId="0" fontId="62" fillId="0" borderId="18" xfId="794" applyFont="1" applyBorder="1" applyAlignment="1">
      <alignment horizontal="center" vertical="center"/>
    </xf>
    <xf numFmtId="0" fontId="62" fillId="26" borderId="19" xfId="794" applyFont="1" applyFill="1" applyBorder="1" applyAlignment="1">
      <alignment horizontal="center" vertical="center"/>
    </xf>
    <xf numFmtId="0" fontId="62" fillId="43" borderId="19" xfId="794" applyFont="1" applyFill="1" applyBorder="1" applyAlignment="1">
      <alignment horizontal="center" vertical="center"/>
    </xf>
    <xf numFmtId="0" fontId="56" fillId="0" borderId="0" xfId="794" applyFont="1" applyAlignment="1">
      <alignment horizontal="center" vertical="center"/>
    </xf>
    <xf numFmtId="0" fontId="53" fillId="0" borderId="0" xfId="794" applyFont="1" applyAlignment="1">
      <alignment horizontal="center" vertical="center"/>
    </xf>
    <xf numFmtId="0" fontId="62" fillId="0" borderId="19" xfId="794" applyFont="1" applyBorder="1" applyAlignment="1">
      <alignment vertical="center"/>
    </xf>
    <xf numFmtId="171" fontId="63" fillId="0" borderId="19" xfId="612" applyFont="1" applyBorder="1" applyAlignment="1">
      <alignment vertical="center"/>
    </xf>
    <xf numFmtId="10" fontId="64" fillId="43" borderId="19" xfId="794" applyNumberFormat="1" applyFont="1" applyFill="1" applyBorder="1" applyAlignment="1">
      <alignment horizontal="center" vertical="center"/>
    </xf>
    <xf numFmtId="2" fontId="53" fillId="0" borderId="0" xfId="794" applyNumberFormat="1" applyFont="1" applyAlignment="1">
      <alignment vertical="center"/>
    </xf>
    <xf numFmtId="0" fontId="62" fillId="0" borderId="0" xfId="794" applyFont="1"/>
    <xf numFmtId="0" fontId="65" fillId="0" borderId="0" xfId="794" applyFont="1"/>
    <xf numFmtId="0" fontId="62" fillId="0" borderId="0" xfId="794" applyFont="1" applyFill="1" applyBorder="1"/>
    <xf numFmtId="4" fontId="66" fillId="0" borderId="0" xfId="794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71" fillId="0" borderId="0" xfId="794" applyFont="1"/>
    <xf numFmtId="0" fontId="80" fillId="0" borderId="0" xfId="794" applyFont="1" applyAlignment="1"/>
    <xf numFmtId="0" fontId="85" fillId="28" borderId="8" xfId="0" applyFont="1" applyFill="1" applyBorder="1" applyAlignment="1">
      <alignment horizontal="center" vertical="center" wrapText="1"/>
    </xf>
    <xf numFmtId="0" fontId="85" fillId="44" borderId="8" xfId="0" applyFont="1" applyFill="1" applyBorder="1" applyAlignment="1">
      <alignment horizontal="center"/>
    </xf>
    <xf numFmtId="0" fontId="83" fillId="0" borderId="0" xfId="794" applyFont="1"/>
    <xf numFmtId="0" fontId="72" fillId="42" borderId="17" xfId="794" applyFont="1" applyFill="1" applyBorder="1" applyAlignment="1">
      <alignment horizontal="right" vertical="center"/>
    </xf>
    <xf numFmtId="0" fontId="89" fillId="0" borderId="0" xfId="0" applyFont="1" applyAlignment="1">
      <alignment vertical="center"/>
    </xf>
    <xf numFmtId="0" fontId="90" fillId="0" borderId="0" xfId="0" applyFont="1" applyBorder="1" applyAlignment="1">
      <alignment horizontal="center" vertical="center"/>
    </xf>
    <xf numFmtId="0" fontId="89" fillId="0" borderId="0" xfId="0" applyFont="1" applyBorder="1" applyAlignment="1">
      <alignment horizontal="center" vertical="center"/>
    </xf>
    <xf numFmtId="0" fontId="91" fillId="0" borderId="0" xfId="0" applyFont="1" applyBorder="1" applyAlignment="1">
      <alignment horizontal="center" vertical="center"/>
    </xf>
    <xf numFmtId="0" fontId="92" fillId="43" borderId="15" xfId="0" applyFont="1" applyFill="1" applyBorder="1" applyAlignment="1">
      <alignment horizontal="center" vertical="center" wrapText="1"/>
    </xf>
    <xf numFmtId="0" fontId="89" fillId="0" borderId="0" xfId="0" applyFont="1" applyAlignment="1">
      <alignment horizontal="center" vertical="center"/>
    </xf>
    <xf numFmtId="4" fontId="24" fillId="0" borderId="0" xfId="0" applyNumberFormat="1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vertical="center"/>
    </xf>
    <xf numFmtId="10" fontId="92" fillId="0" borderId="0" xfId="0" applyNumberFormat="1" applyFont="1" applyFill="1" applyBorder="1" applyAlignment="1">
      <alignment vertical="center"/>
    </xf>
    <xf numFmtId="10" fontId="92" fillId="0" borderId="0" xfId="0" applyNumberFormat="1" applyFont="1" applyAlignment="1">
      <alignment vertical="center"/>
    </xf>
    <xf numFmtId="4" fontId="24" fillId="0" borderId="0" xfId="0" applyNumberFormat="1" applyFont="1" applyFill="1" applyBorder="1" applyAlignment="1">
      <alignment horizontal="right"/>
    </xf>
    <xf numFmtId="4" fontId="55" fillId="0" borderId="0" xfId="0" applyNumberFormat="1" applyFont="1" applyFill="1" applyBorder="1" applyAlignment="1">
      <alignment horizontal="right" vertical="center"/>
    </xf>
    <xf numFmtId="0" fontId="93" fillId="0" borderId="0" xfId="0" applyFont="1"/>
    <xf numFmtId="0" fontId="89" fillId="0" borderId="0" xfId="0" applyFont="1"/>
    <xf numFmtId="171" fontId="91" fillId="0" borderId="0" xfId="0" applyNumberFormat="1" applyFont="1"/>
    <xf numFmtId="0" fontId="82" fillId="42" borderId="0" xfId="794" applyFont="1" applyFill="1"/>
    <xf numFmtId="0" fontId="82" fillId="42" borderId="0" xfId="794" applyFont="1" applyFill="1" applyAlignment="1">
      <alignment horizontal="center"/>
    </xf>
    <xf numFmtId="0" fontId="94" fillId="42" borderId="20" xfId="794" applyFont="1" applyFill="1" applyBorder="1" applyAlignment="1">
      <alignment horizontal="center"/>
    </xf>
    <xf numFmtId="0" fontId="95" fillId="42" borderId="0" xfId="794" applyFont="1" applyFill="1"/>
    <xf numFmtId="0" fontId="95" fillId="42" borderId="8" xfId="794" applyFont="1" applyFill="1" applyBorder="1" applyAlignment="1">
      <alignment horizontal="center" vertical="center" wrapText="1"/>
    </xf>
    <xf numFmtId="3" fontId="95" fillId="42" borderId="8" xfId="794" applyNumberFormat="1" applyFont="1" applyFill="1" applyBorder="1" applyAlignment="1">
      <alignment horizontal="center" vertical="center" wrapText="1"/>
    </xf>
    <xf numFmtId="4" fontId="95" fillId="42" borderId="8" xfId="794" applyNumberFormat="1" applyFont="1" applyFill="1" applyBorder="1" applyAlignment="1">
      <alignment horizontal="center" vertical="center" wrapText="1"/>
    </xf>
    <xf numFmtId="0" fontId="95" fillId="42" borderId="21" xfId="794" applyFont="1" applyFill="1" applyBorder="1" applyAlignment="1">
      <alignment horizontal="center" vertical="center" wrapText="1"/>
    </xf>
    <xf numFmtId="0" fontId="95" fillId="42" borderId="20" xfId="794" applyFont="1" applyFill="1" applyBorder="1" applyAlignment="1">
      <alignment horizontal="center" vertical="center" wrapText="1"/>
    </xf>
    <xf numFmtId="3" fontId="95" fillId="42" borderId="12" xfId="664" applyNumberFormat="1" applyFont="1" applyFill="1" applyBorder="1" applyAlignment="1">
      <alignment horizontal="center" vertical="center"/>
    </xf>
    <xf numFmtId="4" fontId="95" fillId="42" borderId="12" xfId="664" applyNumberFormat="1" applyFont="1" applyFill="1" applyBorder="1" applyAlignment="1">
      <alignment horizontal="center" vertical="center"/>
    </xf>
    <xf numFmtId="3" fontId="95" fillId="42" borderId="20" xfId="664" quotePrefix="1" applyNumberFormat="1" applyFont="1" applyFill="1" applyBorder="1" applyAlignment="1">
      <alignment horizontal="center" vertical="center" wrapText="1"/>
    </xf>
    <xf numFmtId="0" fontId="95" fillId="42" borderId="0" xfId="794" applyFont="1" applyFill="1" applyBorder="1"/>
    <xf numFmtId="0" fontId="98" fillId="42" borderId="0" xfId="794" applyFont="1" applyFill="1" applyBorder="1" applyAlignment="1">
      <alignment horizontal="center"/>
    </xf>
    <xf numFmtId="0" fontId="99" fillId="42" borderId="0" xfId="794" applyFont="1" applyFill="1" applyBorder="1" applyAlignment="1">
      <alignment horizontal="center" vertical="center" wrapText="1"/>
    </xf>
    <xf numFmtId="0" fontId="98" fillId="42" borderId="0" xfId="794" applyFont="1" applyFill="1" applyBorder="1" applyAlignment="1">
      <alignment horizontal="center" vertical="center" wrapText="1"/>
    </xf>
    <xf numFmtId="4" fontId="98" fillId="42" borderId="0" xfId="794" applyNumberFormat="1" applyFont="1" applyFill="1" applyBorder="1" applyAlignment="1">
      <alignment horizontal="center" vertical="center" wrapText="1"/>
    </xf>
    <xf numFmtId="0" fontId="98" fillId="42" borderId="0" xfId="794" applyFont="1" applyFill="1" applyBorder="1"/>
    <xf numFmtId="171" fontId="100" fillId="42" borderId="0" xfId="794" applyNumberFormat="1" applyFont="1" applyFill="1" applyAlignment="1">
      <alignment horizontal="center"/>
    </xf>
    <xf numFmtId="171" fontId="101" fillId="42" borderId="0" xfId="794" applyNumberFormat="1" applyFont="1" applyFill="1"/>
    <xf numFmtId="171" fontId="102" fillId="42" borderId="0" xfId="794" applyNumberFormat="1" applyFont="1" applyFill="1"/>
    <xf numFmtId="171" fontId="103" fillId="42" borderId="0" xfId="794" applyNumberFormat="1" applyFont="1" applyFill="1" applyAlignment="1">
      <alignment horizontal="center"/>
    </xf>
    <xf numFmtId="0" fontId="104" fillId="42" borderId="0" xfId="794" applyFont="1" applyFill="1" applyBorder="1" applyAlignment="1">
      <alignment horizontal="center"/>
    </xf>
    <xf numFmtId="0" fontId="105" fillId="42" borderId="0" xfId="794" applyFont="1" applyFill="1" applyBorder="1" applyAlignment="1">
      <alignment horizontal="center" vertical="center" wrapText="1"/>
    </xf>
    <xf numFmtId="0" fontId="104" fillId="42" borderId="0" xfId="794" applyFont="1" applyFill="1" applyBorder="1" applyAlignment="1">
      <alignment horizontal="center" vertical="center" wrapText="1"/>
    </xf>
    <xf numFmtId="4" fontId="104" fillId="42" borderId="0" xfId="794" applyNumberFormat="1" applyFont="1" applyFill="1" applyBorder="1" applyAlignment="1">
      <alignment horizontal="center" vertical="center" wrapText="1"/>
    </xf>
    <xf numFmtId="0" fontId="104" fillId="42" borderId="0" xfId="794" applyFont="1" applyFill="1" applyBorder="1"/>
    <xf numFmtId="0" fontId="98" fillId="42" borderId="22" xfId="794" applyFont="1" applyFill="1" applyBorder="1" applyAlignment="1">
      <alignment horizontal="center" vertical="center" wrapText="1"/>
    </xf>
    <xf numFmtId="4" fontId="98" fillId="42" borderId="22" xfId="794" applyNumberFormat="1" applyFont="1" applyFill="1" applyBorder="1" applyAlignment="1">
      <alignment horizontal="center" vertical="center" wrapText="1"/>
    </xf>
    <xf numFmtId="0" fontId="98" fillId="42" borderId="0" xfId="794" applyFont="1" applyFill="1" applyAlignment="1">
      <alignment horizontal="center"/>
    </xf>
    <xf numFmtId="0" fontId="99" fillId="42" borderId="0" xfId="794" applyFont="1" applyFill="1" applyAlignment="1">
      <alignment horizontal="center" vertical="center" wrapText="1"/>
    </xf>
    <xf numFmtId="0" fontId="98" fillId="42" borderId="8" xfId="794" applyFont="1" applyFill="1" applyBorder="1" applyAlignment="1">
      <alignment horizontal="center" vertical="center" wrapText="1"/>
    </xf>
    <xf numFmtId="4" fontId="98" fillId="42" borderId="8" xfId="794" applyNumberFormat="1" applyFont="1" applyFill="1" applyBorder="1" applyAlignment="1">
      <alignment horizontal="center" vertical="center" wrapText="1"/>
    </xf>
    <xf numFmtId="0" fontId="98" fillId="42" borderId="0" xfId="794" applyFont="1" applyFill="1"/>
    <xf numFmtId="0" fontId="83" fillId="42" borderId="0" xfId="794" applyFont="1" applyFill="1"/>
    <xf numFmtId="3" fontId="95" fillId="42" borderId="8" xfId="664" applyNumberFormat="1" applyFont="1" applyFill="1" applyBorder="1" applyAlignment="1">
      <alignment horizontal="center" vertical="center" wrapText="1"/>
    </xf>
    <xf numFmtId="180" fontId="95" fillId="42" borderId="8" xfId="664" applyNumberFormat="1" applyFont="1" applyFill="1" applyBorder="1" applyAlignment="1">
      <alignment horizontal="center" vertical="center" wrapText="1"/>
    </xf>
    <xf numFmtId="4" fontId="95" fillId="42" borderId="8" xfId="794" applyNumberFormat="1" applyFont="1" applyFill="1" applyBorder="1" applyAlignment="1">
      <alignment vertical="center"/>
    </xf>
    <xf numFmtId="180" fontId="95" fillId="42" borderId="8" xfId="664" quotePrefix="1" applyNumberFormat="1" applyFont="1" applyFill="1" applyBorder="1" applyAlignment="1">
      <alignment horizontal="center" vertical="center" wrapText="1"/>
    </xf>
    <xf numFmtId="0" fontId="95" fillId="42" borderId="22" xfId="794" applyFont="1" applyFill="1" applyBorder="1" applyAlignment="1">
      <alignment horizontal="center" vertical="center" wrapText="1"/>
    </xf>
    <xf numFmtId="0" fontId="106" fillId="42" borderId="0" xfId="794" applyFont="1" applyFill="1" applyBorder="1" applyAlignment="1">
      <alignment horizontal="center"/>
    </xf>
    <xf numFmtId="3" fontId="98" fillId="42" borderId="0" xfId="664" applyNumberFormat="1" applyFont="1" applyFill="1" applyBorder="1" applyAlignment="1">
      <alignment horizontal="center" vertical="center" wrapText="1"/>
    </xf>
    <xf numFmtId="0" fontId="106" fillId="42" borderId="0" xfId="794" applyFont="1" applyFill="1" applyAlignment="1">
      <alignment horizontal="center"/>
    </xf>
    <xf numFmtId="0" fontId="98" fillId="42" borderId="0" xfId="794" applyFont="1" applyFill="1" applyAlignment="1">
      <alignment horizontal="center" vertical="center" wrapText="1"/>
    </xf>
    <xf numFmtId="3" fontId="98" fillId="42" borderId="8" xfId="664" applyNumberFormat="1" applyFont="1" applyFill="1" applyBorder="1" applyAlignment="1">
      <alignment horizontal="center" vertical="center" wrapText="1"/>
    </xf>
    <xf numFmtId="0" fontId="95" fillId="42" borderId="20" xfId="794" applyFont="1" applyFill="1" applyBorder="1" applyAlignment="1">
      <alignment horizontal="center"/>
    </xf>
    <xf numFmtId="0" fontId="95" fillId="42" borderId="12" xfId="794" applyFont="1" applyFill="1" applyBorder="1" applyAlignment="1">
      <alignment horizontal="center" vertical="center" wrapText="1"/>
    </xf>
    <xf numFmtId="180" fontId="95" fillId="42" borderId="20" xfId="664" quotePrefix="1" applyNumberFormat="1" applyFont="1" applyFill="1" applyBorder="1" applyAlignment="1">
      <alignment vertical="center" wrapText="1"/>
    </xf>
    <xf numFmtId="180" fontId="98" fillId="42" borderId="0" xfId="664" applyNumberFormat="1" applyFont="1" applyFill="1" applyBorder="1" applyAlignment="1">
      <alignment horizontal="center" vertical="center" wrapText="1"/>
    </xf>
    <xf numFmtId="3" fontId="98" fillId="42" borderId="0" xfId="794" applyNumberFormat="1" applyFont="1" applyFill="1" applyBorder="1" applyAlignment="1">
      <alignment horizontal="center" vertical="center" wrapText="1"/>
    </xf>
    <xf numFmtId="171" fontId="69" fillId="42" borderId="0" xfId="794" applyNumberFormat="1" applyFont="1" applyFill="1" applyAlignment="1">
      <alignment horizontal="center"/>
    </xf>
    <xf numFmtId="171" fontId="70" fillId="42" borderId="0" xfId="794" applyNumberFormat="1" applyFont="1" applyFill="1"/>
    <xf numFmtId="171" fontId="107" fillId="42" borderId="0" xfId="794" applyNumberFormat="1" applyFont="1" applyFill="1"/>
    <xf numFmtId="171" fontId="84" fillId="42" borderId="0" xfId="794" applyNumberFormat="1" applyFont="1" applyFill="1" applyAlignment="1">
      <alignment horizontal="center"/>
    </xf>
    <xf numFmtId="180" fontId="98" fillId="42" borderId="8" xfId="664" applyNumberFormat="1" applyFont="1" applyFill="1" applyBorder="1" applyAlignment="1">
      <alignment horizontal="center" vertical="center" wrapText="1"/>
    </xf>
    <xf numFmtId="3" fontId="98" fillId="42" borderId="8" xfId="794" applyNumberFormat="1" applyFont="1" applyFill="1" applyBorder="1" applyAlignment="1">
      <alignment horizontal="center" vertical="center" wrapText="1"/>
    </xf>
    <xf numFmtId="0" fontId="95" fillId="42" borderId="0" xfId="0" applyFont="1" applyFill="1"/>
    <xf numFmtId="0" fontId="95" fillId="44" borderId="20" xfId="0" applyFont="1" applyFill="1" applyBorder="1" applyAlignment="1">
      <alignment horizontal="center" vertical="center" wrapText="1"/>
    </xf>
    <xf numFmtId="0" fontId="95" fillId="42" borderId="0" xfId="0" applyFont="1" applyFill="1" applyBorder="1"/>
    <xf numFmtId="0" fontId="98" fillId="42" borderId="0" xfId="0" applyFont="1" applyFill="1" applyBorder="1" applyAlignment="1">
      <alignment horizontal="center"/>
    </xf>
    <xf numFmtId="0" fontId="99" fillId="42" borderId="0" xfId="0" applyFont="1" applyFill="1" applyBorder="1" applyAlignment="1">
      <alignment horizontal="center" vertical="center" wrapText="1"/>
    </xf>
    <xf numFmtId="0" fontId="98" fillId="42" borderId="0" xfId="0" applyFont="1" applyFill="1" applyBorder="1" applyAlignment="1">
      <alignment horizontal="center" vertical="center" wrapText="1"/>
    </xf>
    <xf numFmtId="0" fontId="98" fillId="42" borderId="0" xfId="0" applyFont="1" applyFill="1" applyBorder="1"/>
    <xf numFmtId="171" fontId="100" fillId="42" borderId="0" xfId="0" applyNumberFormat="1" applyFont="1" applyFill="1" applyAlignment="1">
      <alignment horizontal="center"/>
    </xf>
    <xf numFmtId="171" fontId="101" fillId="42" borderId="0" xfId="0" applyNumberFormat="1" applyFont="1" applyFill="1"/>
    <xf numFmtId="171" fontId="102" fillId="42" borderId="0" xfId="0" applyNumberFormat="1" applyFont="1" applyFill="1"/>
    <xf numFmtId="171" fontId="103" fillId="42" borderId="0" xfId="0" applyNumberFormat="1" applyFont="1" applyFill="1" applyAlignment="1">
      <alignment horizontal="center"/>
    </xf>
    <xf numFmtId="0" fontId="104" fillId="42" borderId="0" xfId="0" applyFont="1" applyFill="1" applyBorder="1" applyAlignment="1">
      <alignment horizontal="center"/>
    </xf>
    <xf numFmtId="0" fontId="105" fillId="42" borderId="0" xfId="0" applyFont="1" applyFill="1" applyBorder="1" applyAlignment="1">
      <alignment horizontal="center" vertical="center" wrapText="1"/>
    </xf>
    <xf numFmtId="0" fontId="104" fillId="42" borderId="0" xfId="0" applyFont="1" applyFill="1" applyBorder="1" applyAlignment="1">
      <alignment horizontal="center" vertical="center" wrapText="1"/>
    </xf>
    <xf numFmtId="0" fontId="104" fillId="42" borderId="0" xfId="0" applyFont="1" applyFill="1" applyBorder="1"/>
    <xf numFmtId="0" fontId="99" fillId="42" borderId="0" xfId="0" applyFont="1" applyFill="1" applyAlignment="1">
      <alignment horizontal="center" vertical="center" wrapText="1"/>
    </xf>
    <xf numFmtId="0" fontId="98" fillId="42" borderId="22" xfId="0" applyFont="1" applyFill="1" applyBorder="1" applyAlignment="1">
      <alignment horizontal="center" vertical="center" wrapText="1"/>
    </xf>
    <xf numFmtId="0" fontId="98" fillId="42" borderId="0" xfId="0" applyFont="1" applyFill="1" applyAlignment="1">
      <alignment horizontal="center"/>
    </xf>
    <xf numFmtId="0" fontId="98" fillId="42" borderId="0" xfId="0" applyFont="1" applyFill="1"/>
    <xf numFmtId="0" fontId="98" fillId="42" borderId="8" xfId="0" applyFont="1" applyFill="1" applyBorder="1" applyAlignment="1">
      <alignment horizontal="center" vertical="center" wrapText="1"/>
    </xf>
    <xf numFmtId="0" fontId="83" fillId="44" borderId="0" xfId="794" applyFont="1" applyFill="1" applyBorder="1" applyAlignment="1">
      <alignment horizontal="center"/>
    </xf>
    <xf numFmtId="0" fontId="83" fillId="0" borderId="0" xfId="794" quotePrefix="1" applyNumberFormat="1" applyFont="1" applyFill="1" applyBorder="1" applyAlignment="1">
      <alignment horizontal="center" vertical="center"/>
    </xf>
    <xf numFmtId="0" fontId="83" fillId="0" borderId="23" xfId="794" quotePrefix="1" applyNumberFormat="1" applyFont="1" applyFill="1" applyBorder="1" applyAlignment="1">
      <alignment horizontal="center" vertical="center"/>
    </xf>
    <xf numFmtId="171" fontId="83" fillId="0" borderId="23" xfId="794" applyNumberFormat="1" applyFont="1" applyFill="1" applyBorder="1" applyAlignment="1">
      <alignment vertical="center"/>
    </xf>
    <xf numFmtId="171" fontId="83" fillId="0" borderId="23" xfId="794" applyNumberFormat="1" applyFont="1" applyFill="1" applyBorder="1" applyAlignment="1">
      <alignment vertical="center" wrapText="1"/>
    </xf>
    <xf numFmtId="171" fontId="83" fillId="0" borderId="23" xfId="794" applyNumberFormat="1" applyFont="1" applyFill="1" applyBorder="1" applyAlignment="1">
      <alignment horizontal="left" vertical="center" wrapText="1"/>
    </xf>
    <xf numFmtId="0" fontId="24" fillId="0" borderId="0" xfId="794" applyFont="1"/>
    <xf numFmtId="0" fontId="114" fillId="42" borderId="0" xfId="0" applyFont="1" applyFill="1"/>
    <xf numFmtId="0" fontId="82" fillId="0" borderId="8" xfId="794" quotePrefix="1" applyNumberFormat="1" applyFont="1" applyFill="1" applyBorder="1" applyAlignment="1">
      <alignment horizontal="center" vertical="center"/>
    </xf>
    <xf numFmtId="0" fontId="82" fillId="0" borderId="0" xfId="794" applyFont="1"/>
    <xf numFmtId="0" fontId="89" fillId="0" borderId="0" xfId="794" applyFont="1" applyAlignment="1">
      <alignment vertical="center"/>
    </xf>
    <xf numFmtId="0" fontId="90" fillId="0" borderId="0" xfId="794" applyFont="1" applyBorder="1" applyAlignment="1">
      <alignment horizontal="center" vertical="center"/>
    </xf>
    <xf numFmtId="0" fontId="89" fillId="0" borderId="0" xfId="794" applyFont="1" applyBorder="1" applyAlignment="1">
      <alignment horizontal="center" vertical="center"/>
    </xf>
    <xf numFmtId="0" fontId="91" fillId="0" borderId="0" xfId="794" applyFont="1" applyBorder="1" applyAlignment="1">
      <alignment horizontal="center" vertical="center"/>
    </xf>
    <xf numFmtId="0" fontId="89" fillId="0" borderId="0" xfId="794" applyFont="1" applyAlignment="1">
      <alignment horizontal="center" vertical="center"/>
    </xf>
    <xf numFmtId="0" fontId="92" fillId="0" borderId="0" xfId="794" applyFont="1"/>
    <xf numFmtId="2" fontId="89" fillId="0" borderId="0" xfId="794" applyNumberFormat="1" applyFont="1" applyAlignment="1">
      <alignment vertical="center"/>
    </xf>
    <xf numFmtId="0" fontId="93" fillId="0" borderId="0" xfId="794" applyFont="1"/>
    <xf numFmtId="183" fontId="117" fillId="0" borderId="0" xfId="794" applyNumberFormat="1" applyFont="1" applyFill="1" applyBorder="1" applyAlignment="1">
      <alignment horizontal="right" vertical="center"/>
    </xf>
    <xf numFmtId="0" fontId="89" fillId="0" borderId="0" xfId="794" applyFont="1"/>
    <xf numFmtId="171" fontId="91" fillId="0" borderId="0" xfId="794" applyNumberFormat="1" applyFont="1"/>
    <xf numFmtId="0" fontId="88" fillId="0" borderId="0" xfId="794" applyFont="1"/>
    <xf numFmtId="0" fontId="89" fillId="0" borderId="0" xfId="794" applyFont="1" applyFill="1" applyBorder="1"/>
    <xf numFmtId="4" fontId="117" fillId="0" borderId="0" xfId="794" applyNumberFormat="1" applyFont="1" applyFill="1" applyBorder="1" applyAlignment="1">
      <alignment horizontal="right" vertical="center"/>
    </xf>
    <xf numFmtId="0" fontId="118" fillId="0" borderId="0" xfId="794" applyFont="1" applyBorder="1" applyAlignment="1">
      <alignment horizontal="center" vertical="center"/>
    </xf>
    <xf numFmtId="0" fontId="92" fillId="0" borderId="0" xfId="794" applyFont="1" applyAlignment="1">
      <alignment vertical="center"/>
    </xf>
    <xf numFmtId="0" fontId="118" fillId="0" borderId="18" xfId="794" applyFont="1" applyBorder="1" applyAlignment="1">
      <alignment horizontal="center" vertical="center"/>
    </xf>
    <xf numFmtId="0" fontId="118" fillId="26" borderId="19" xfId="794" applyFont="1" applyFill="1" applyBorder="1" applyAlignment="1">
      <alignment horizontal="center" vertical="center"/>
    </xf>
    <xf numFmtId="0" fontId="118" fillId="43" borderId="19" xfId="794" applyFont="1" applyFill="1" applyBorder="1" applyAlignment="1">
      <alignment horizontal="center" vertical="center"/>
    </xf>
    <xf numFmtId="0" fontId="92" fillId="0" borderId="0" xfId="794" applyFont="1" applyAlignment="1">
      <alignment horizontal="center" vertical="center"/>
    </xf>
    <xf numFmtId="0" fontId="118" fillId="0" borderId="19" xfId="794" applyFont="1" applyBorder="1" applyAlignment="1">
      <alignment vertical="center"/>
    </xf>
    <xf numFmtId="171" fontId="118" fillId="0" borderId="19" xfId="612" applyFont="1" applyBorder="1" applyAlignment="1">
      <alignment vertical="center"/>
    </xf>
    <xf numFmtId="10" fontId="119" fillId="43" borderId="19" xfId="794" applyNumberFormat="1" applyFont="1" applyFill="1" applyBorder="1" applyAlignment="1">
      <alignment horizontal="center" vertical="center"/>
    </xf>
    <xf numFmtId="2" fontId="92" fillId="0" borderId="0" xfId="794" applyNumberFormat="1" applyFont="1" applyAlignment="1">
      <alignment vertical="center"/>
    </xf>
    <xf numFmtId="0" fontId="118" fillId="0" borderId="0" xfId="794" applyFont="1"/>
    <xf numFmtId="0" fontId="118" fillId="0" borderId="0" xfId="794" applyFont="1" applyFill="1" applyBorder="1"/>
    <xf numFmtId="4" fontId="118" fillId="0" borderId="0" xfId="794" applyNumberFormat="1" applyFont="1" applyFill="1" applyBorder="1" applyAlignment="1">
      <alignment horizontal="right" vertical="center"/>
    </xf>
    <xf numFmtId="0" fontId="0" fillId="42" borderId="0" xfId="0" applyFill="1"/>
    <xf numFmtId="0" fontId="85" fillId="45" borderId="8" xfId="0" applyFont="1" applyFill="1" applyBorder="1" applyAlignment="1">
      <alignment horizontal="center" vertical="center" wrapText="1"/>
    </xf>
    <xf numFmtId="0" fontId="85" fillId="46" borderId="8" xfId="0" applyFont="1" applyFill="1" applyBorder="1" applyAlignment="1">
      <alignment horizontal="center"/>
    </xf>
    <xf numFmtId="0" fontId="85" fillId="47" borderId="8" xfId="0" applyFont="1" applyFill="1" applyBorder="1" applyAlignment="1">
      <alignment horizontal="center"/>
    </xf>
    <xf numFmtId="0" fontId="85" fillId="47" borderId="8" xfId="0" applyFont="1" applyFill="1" applyBorder="1" applyAlignment="1">
      <alignment horizontal="center" vertical="center" wrapText="1"/>
    </xf>
    <xf numFmtId="0" fontId="85" fillId="43" borderId="8" xfId="0" applyFont="1" applyFill="1" applyBorder="1" applyAlignment="1">
      <alignment horizontal="center" vertical="center" wrapText="1"/>
    </xf>
    <xf numFmtId="0" fontId="83" fillId="42" borderId="0" xfId="794" applyFont="1" applyFill="1" applyBorder="1" applyAlignment="1">
      <alignment horizontal="center"/>
    </xf>
    <xf numFmtId="2" fontId="110" fillId="42" borderId="15" xfId="794" applyNumberFormat="1" applyFont="1" applyFill="1" applyBorder="1" applyAlignment="1">
      <alignment horizontal="center" vertical="center"/>
    </xf>
    <xf numFmtId="0" fontId="82" fillId="0" borderId="8" xfId="794" applyFont="1" applyFill="1" applyBorder="1" applyAlignment="1">
      <alignment horizontal="left"/>
    </xf>
    <xf numFmtId="0" fontId="82" fillId="0" borderId="8" xfId="794" applyFont="1" applyFill="1" applyBorder="1" applyAlignment="1">
      <alignment horizontal="center"/>
    </xf>
    <xf numFmtId="0" fontId="82" fillId="42" borderId="0" xfId="794" applyFont="1" applyFill="1" applyAlignment="1"/>
    <xf numFmtId="0" fontId="0" fillId="0" borderId="0" xfId="0" applyAlignment="1"/>
    <xf numFmtId="171" fontId="140" fillId="26" borderId="15" xfId="664" applyFont="1" applyFill="1" applyBorder="1" applyAlignment="1">
      <alignment vertical="center"/>
    </xf>
    <xf numFmtId="2" fontId="141" fillId="26" borderId="15" xfId="0" applyNumberFormat="1" applyFont="1" applyFill="1" applyBorder="1" applyAlignment="1">
      <alignment horizontal="center" vertical="center"/>
    </xf>
    <xf numFmtId="171" fontId="140" fillId="0" borderId="15" xfId="664" applyFont="1" applyBorder="1" applyAlignment="1">
      <alignment vertical="center"/>
    </xf>
    <xf numFmtId="2" fontId="141" fillId="42" borderId="15" xfId="0" applyNumberFormat="1" applyFont="1" applyFill="1" applyBorder="1" applyAlignment="1">
      <alignment horizontal="center" vertical="center"/>
    </xf>
    <xf numFmtId="0" fontId="142" fillId="43" borderId="17" xfId="0" applyFont="1" applyFill="1" applyBorder="1" applyAlignment="1">
      <alignment horizontal="center" vertical="center"/>
    </xf>
    <xf numFmtId="0" fontId="143" fillId="43" borderId="15" xfId="0" applyFont="1" applyFill="1" applyBorder="1" applyAlignment="1">
      <alignment horizontal="center" vertical="center" wrapText="1"/>
    </xf>
    <xf numFmtId="0" fontId="143" fillId="43" borderId="15" xfId="0" applyFont="1" applyFill="1" applyBorder="1" applyAlignment="1">
      <alignment horizontal="center" vertical="center"/>
    </xf>
    <xf numFmtId="3" fontId="95" fillId="42" borderId="20" xfId="794" quotePrefix="1" applyNumberFormat="1" applyFont="1" applyFill="1" applyBorder="1" applyAlignment="1">
      <alignment horizontal="center" vertical="center" wrapText="1"/>
    </xf>
    <xf numFmtId="3" fontId="95" fillId="42" borderId="12" xfId="664" quotePrefix="1" applyNumberFormat="1" applyFont="1" applyFill="1" applyBorder="1" applyAlignment="1">
      <alignment horizontal="center" vertical="center"/>
    </xf>
    <xf numFmtId="4" fontId="95" fillId="42" borderId="12" xfId="664" quotePrefix="1" applyNumberFormat="1" applyFont="1" applyFill="1" applyBorder="1" applyAlignment="1">
      <alignment horizontal="center" vertical="center"/>
    </xf>
    <xf numFmtId="0" fontId="85" fillId="44" borderId="8" xfId="0" quotePrefix="1" applyFont="1" applyFill="1" applyBorder="1" applyAlignment="1">
      <alignment horizontal="center" wrapText="1"/>
    </xf>
    <xf numFmtId="0" fontId="85" fillId="46" borderId="8" xfId="0" quotePrefix="1" applyFont="1" applyFill="1" applyBorder="1" applyAlignment="1">
      <alignment horizontal="center" wrapText="1"/>
    </xf>
    <xf numFmtId="0" fontId="85" fillId="32" borderId="8" xfId="0" quotePrefix="1" applyFont="1" applyFill="1" applyBorder="1" applyAlignment="1">
      <alignment horizontal="center" wrapText="1"/>
    </xf>
    <xf numFmtId="0" fontId="85" fillId="48" borderId="8" xfId="0" quotePrefix="1" applyFont="1" applyFill="1" applyBorder="1" applyAlignment="1">
      <alignment horizontal="center" wrapText="1"/>
    </xf>
    <xf numFmtId="0" fontId="85" fillId="48" borderId="8" xfId="0" applyFont="1" applyFill="1" applyBorder="1" applyAlignment="1">
      <alignment horizontal="center"/>
    </xf>
    <xf numFmtId="3" fontId="95" fillId="44" borderId="20" xfId="0" quotePrefix="1" applyNumberFormat="1" applyFont="1" applyFill="1" applyBorder="1" applyAlignment="1">
      <alignment horizontal="center" vertical="center" wrapText="1"/>
    </xf>
    <xf numFmtId="0" fontId="96" fillId="42" borderId="0" xfId="0" applyFont="1" applyFill="1" applyBorder="1"/>
    <xf numFmtId="4" fontId="95" fillId="44" borderId="8" xfId="602" applyNumberFormat="1" applyFont="1" applyFill="1" applyBorder="1" applyAlignment="1">
      <alignment horizontal="center" vertical="center"/>
    </xf>
    <xf numFmtId="4" fontId="95" fillId="44" borderId="12" xfId="602" applyNumberFormat="1" applyFont="1" applyFill="1" applyBorder="1" applyAlignment="1">
      <alignment horizontal="center" vertical="center"/>
    </xf>
    <xf numFmtId="0" fontId="94" fillId="42" borderId="22" xfId="794" applyFont="1" applyFill="1" applyBorder="1" applyAlignment="1">
      <alignment horizontal="center" vertical="center"/>
    </xf>
    <xf numFmtId="0" fontId="95" fillId="42" borderId="22" xfId="794" applyFont="1" applyFill="1" applyBorder="1" applyAlignment="1">
      <alignment horizontal="center" vertical="center"/>
    </xf>
    <xf numFmtId="0" fontId="14" fillId="0" borderId="24" xfId="312" applyFont="1" applyFill="1" applyBorder="1" applyAlignment="1" applyProtection="1">
      <alignment horizontal="right" vertical="center"/>
      <protection locked="0"/>
    </xf>
    <xf numFmtId="0" fontId="146" fillId="26" borderId="17" xfId="794" applyFont="1" applyFill="1" applyBorder="1" applyAlignment="1">
      <alignment vertical="center"/>
    </xf>
    <xf numFmtId="0" fontId="95" fillId="49" borderId="8" xfId="0" applyFont="1" applyFill="1" applyBorder="1" applyAlignment="1">
      <alignment horizontal="center" vertical="center" wrapText="1"/>
    </xf>
    <xf numFmtId="0" fontId="95" fillId="28" borderId="20" xfId="0" applyFont="1" applyFill="1" applyBorder="1" applyAlignment="1">
      <alignment horizontal="center" vertical="center" wrapText="1"/>
    </xf>
    <xf numFmtId="0" fontId="95" fillId="28" borderId="8" xfId="0" applyFont="1" applyFill="1" applyBorder="1" applyAlignment="1">
      <alignment horizontal="center" vertical="center" wrapText="1"/>
    </xf>
    <xf numFmtId="3" fontId="95" fillId="28" borderId="8" xfId="0" applyNumberFormat="1" applyFont="1" applyFill="1" applyBorder="1" applyAlignment="1">
      <alignment horizontal="center" vertical="center" wrapText="1"/>
    </xf>
    <xf numFmtId="0" fontId="95" fillId="49" borderId="8" xfId="0" quotePrefix="1" applyFont="1" applyFill="1" applyBorder="1" applyAlignment="1">
      <alignment horizontal="center" vertical="center" wrapText="1"/>
    </xf>
    <xf numFmtId="4" fontId="95" fillId="49" borderId="8" xfId="602" applyNumberFormat="1" applyFont="1" applyFill="1" applyBorder="1" applyAlignment="1">
      <alignment horizontal="center" vertical="center"/>
    </xf>
    <xf numFmtId="0" fontId="95" fillId="27" borderId="8" xfId="0" applyFont="1" applyFill="1" applyBorder="1" applyAlignment="1">
      <alignment horizontal="center" vertical="center" wrapText="1"/>
    </xf>
    <xf numFmtId="3" fontId="95" fillId="27" borderId="8" xfId="602" applyNumberFormat="1" applyFont="1" applyFill="1" applyBorder="1" applyAlignment="1">
      <alignment horizontal="center" vertical="center"/>
    </xf>
    <xf numFmtId="2" fontId="95" fillId="27" borderId="8" xfId="0" applyNumberFormat="1" applyFont="1" applyFill="1" applyBorder="1" applyAlignment="1">
      <alignment horizontal="center" vertical="center" wrapText="1"/>
    </xf>
    <xf numFmtId="3" fontId="95" fillId="27" borderId="8" xfId="0" applyNumberFormat="1" applyFont="1" applyFill="1" applyBorder="1" applyAlignment="1">
      <alignment horizontal="center" vertical="center" wrapText="1"/>
    </xf>
    <xf numFmtId="4" fontId="95" fillId="27" borderId="8" xfId="602" applyNumberFormat="1" applyFont="1" applyFill="1" applyBorder="1" applyAlignment="1">
      <alignment horizontal="center" vertical="center"/>
    </xf>
    <xf numFmtId="3" fontId="95" fillId="27" borderId="8" xfId="0" quotePrefix="1" applyNumberFormat="1" applyFont="1" applyFill="1" applyBorder="1" applyAlignment="1">
      <alignment horizontal="center" vertical="center" wrapText="1"/>
    </xf>
    <xf numFmtId="4" fontId="95" fillId="27" borderId="8" xfId="0" quotePrefix="1" applyNumberFormat="1" applyFont="1" applyFill="1" applyBorder="1" applyAlignment="1">
      <alignment horizontal="center" vertical="center" wrapText="1"/>
    </xf>
    <xf numFmtId="0" fontId="94" fillId="43" borderId="20" xfId="0" applyFont="1" applyFill="1" applyBorder="1" applyAlignment="1">
      <alignment horizontal="center"/>
    </xf>
    <xf numFmtId="0" fontId="94" fillId="43" borderId="22" xfId="0" applyFont="1" applyFill="1" applyBorder="1" applyAlignment="1">
      <alignment horizontal="center" vertical="center"/>
    </xf>
    <xf numFmtId="0" fontId="147" fillId="44" borderId="8" xfId="794" applyFont="1" applyFill="1" applyBorder="1" applyAlignment="1">
      <alignment horizontal="center"/>
    </xf>
    <xf numFmtId="0" fontId="148" fillId="44" borderId="8" xfId="794" applyFont="1" applyFill="1" applyBorder="1" applyAlignment="1">
      <alignment horizontal="center"/>
    </xf>
    <xf numFmtId="0" fontId="147" fillId="0" borderId="8" xfId="794" quotePrefix="1" applyNumberFormat="1" applyFont="1" applyFill="1" applyBorder="1" applyAlignment="1">
      <alignment horizontal="center" vertical="center"/>
    </xf>
    <xf numFmtId="0" fontId="71" fillId="0" borderId="0" xfId="794" applyFont="1" applyAlignment="1"/>
    <xf numFmtId="0" fontId="147" fillId="0" borderId="8" xfId="794" applyFont="1" applyBorder="1" applyAlignment="1">
      <alignment horizontal="center"/>
    </xf>
    <xf numFmtId="171" fontId="147" fillId="42" borderId="8" xfId="794" applyNumberFormat="1" applyFont="1" applyFill="1" applyBorder="1" applyAlignment="1">
      <alignment vertical="center" wrapText="1"/>
    </xf>
    <xf numFmtId="0" fontId="147" fillId="42" borderId="8" xfId="794" quotePrefix="1" applyNumberFormat="1" applyFont="1" applyFill="1" applyBorder="1" applyAlignment="1">
      <alignment horizontal="center" vertical="center"/>
    </xf>
    <xf numFmtId="171" fontId="147" fillId="42" borderId="25" xfId="794" applyNumberFormat="1" applyFont="1" applyFill="1" applyBorder="1" applyAlignment="1">
      <alignment vertical="center" wrapText="1"/>
    </xf>
    <xf numFmtId="171" fontId="147" fillId="42" borderId="25" xfId="794" applyNumberFormat="1" applyFont="1" applyFill="1" applyBorder="1" applyAlignment="1">
      <alignment vertical="center"/>
    </xf>
    <xf numFmtId="0" fontId="148" fillId="0" borderId="0" xfId="794" applyFont="1"/>
    <xf numFmtId="49" fontId="151" fillId="49" borderId="8" xfId="794" applyNumberFormat="1" applyFont="1" applyFill="1" applyBorder="1" applyAlignment="1">
      <alignment vertical="center"/>
    </xf>
    <xf numFmtId="171" fontId="151" fillId="44" borderId="8" xfId="794" applyNumberFormat="1" applyFont="1" applyFill="1" applyBorder="1" applyAlignment="1" applyProtection="1">
      <alignment vertical="center"/>
      <protection locked="0"/>
    </xf>
    <xf numFmtId="171" fontId="151" fillId="44" borderId="25" xfId="794" applyNumberFormat="1" applyFont="1" applyFill="1" applyBorder="1" applyAlignment="1">
      <alignment vertical="center"/>
    </xf>
    <xf numFmtId="171" fontId="151" fillId="44" borderId="8" xfId="794" applyNumberFormat="1" applyFont="1" applyFill="1" applyBorder="1" applyAlignment="1">
      <alignment vertical="center"/>
    </xf>
    <xf numFmtId="171" fontId="151" fillId="48" borderId="8" xfId="794" applyNumberFormat="1" applyFont="1" applyFill="1" applyBorder="1" applyAlignment="1">
      <alignment vertical="center"/>
    </xf>
    <xf numFmtId="171" fontId="151" fillId="48" borderId="25" xfId="794" applyNumberFormat="1" applyFont="1" applyFill="1" applyBorder="1" applyAlignment="1">
      <alignment horizontal="center" vertical="center" wrapText="1"/>
    </xf>
    <xf numFmtId="171" fontId="151" fillId="48" borderId="8" xfId="794" applyNumberFormat="1" applyFont="1" applyFill="1" applyBorder="1" applyAlignment="1">
      <alignment vertical="center" wrapText="1"/>
    </xf>
    <xf numFmtId="0" fontId="151" fillId="44" borderId="8" xfId="794" applyFont="1" applyFill="1" applyBorder="1" applyAlignment="1">
      <alignment horizontal="center"/>
    </xf>
    <xf numFmtId="171" fontId="151" fillId="26" borderId="8" xfId="794" applyNumberFormat="1" applyFont="1" applyFill="1" applyBorder="1" applyAlignment="1">
      <alignment vertical="center"/>
    </xf>
    <xf numFmtId="49" fontId="151" fillId="0" borderId="8" xfId="0" applyNumberFormat="1" applyFont="1" applyFill="1" applyBorder="1" applyAlignment="1">
      <alignment horizontal="center" vertical="center"/>
    </xf>
    <xf numFmtId="0" fontId="151" fillId="0" borderId="0" xfId="0" applyFont="1"/>
    <xf numFmtId="0" fontId="95" fillId="46" borderId="8" xfId="0" applyFont="1" applyFill="1" applyBorder="1" applyAlignment="1">
      <alignment horizontal="center" vertical="center" wrapText="1"/>
    </xf>
    <xf numFmtId="3" fontId="95" fillId="46" borderId="20" xfId="0" applyNumberFormat="1" applyFont="1" applyFill="1" applyBorder="1" applyAlignment="1">
      <alignment horizontal="center" vertical="center" wrapText="1"/>
    </xf>
    <xf numFmtId="0" fontId="95" fillId="46" borderId="20" xfId="0" applyFont="1" applyFill="1" applyBorder="1" applyAlignment="1">
      <alignment horizontal="center" vertical="center" wrapText="1"/>
    </xf>
    <xf numFmtId="3" fontId="95" fillId="46" borderId="8" xfId="0" applyNumberFormat="1" applyFont="1" applyFill="1" applyBorder="1" applyAlignment="1">
      <alignment horizontal="center" vertical="center" wrapText="1"/>
    </xf>
    <xf numFmtId="0" fontId="140" fillId="0" borderId="17" xfId="0" applyFont="1" applyBorder="1" applyAlignment="1">
      <alignment vertical="center"/>
    </xf>
    <xf numFmtId="0" fontId="140" fillId="26" borderId="17" xfId="0" applyFont="1" applyFill="1" applyBorder="1" applyAlignment="1">
      <alignment horizontal="center" vertical="center"/>
    </xf>
    <xf numFmtId="2" fontId="85" fillId="44" borderId="8" xfId="0" quotePrefix="1" applyNumberFormat="1" applyFont="1" applyFill="1" applyBorder="1" applyAlignment="1">
      <alignment horizontal="center" wrapText="1"/>
    </xf>
    <xf numFmtId="2" fontId="85" fillId="46" borderId="8" xfId="0" quotePrefix="1" applyNumberFormat="1" applyFont="1" applyFill="1" applyBorder="1" applyAlignment="1">
      <alignment horizontal="center" wrapText="1"/>
    </xf>
    <xf numFmtId="2" fontId="85" fillId="32" borderId="8" xfId="0" quotePrefix="1" applyNumberFormat="1" applyFont="1" applyFill="1" applyBorder="1" applyAlignment="1">
      <alignment horizontal="center" wrapText="1"/>
    </xf>
    <xf numFmtId="2" fontId="85" fillId="48" borderId="8" xfId="0" quotePrefix="1" applyNumberFormat="1" applyFont="1" applyFill="1" applyBorder="1" applyAlignment="1">
      <alignment horizontal="center" wrapText="1"/>
    </xf>
    <xf numFmtId="0" fontId="85" fillId="0" borderId="0" xfId="0" applyFont="1" applyAlignment="1">
      <alignment horizontal="center" wrapText="1"/>
    </xf>
    <xf numFmtId="2" fontId="85" fillId="48" borderId="8" xfId="0" applyNumberFormat="1" applyFont="1" applyFill="1" applyBorder="1" applyAlignment="1">
      <alignment horizontal="center" wrapText="1"/>
    </xf>
    <xf numFmtId="0" fontId="85" fillId="29" borderId="8" xfId="0" applyFont="1" applyFill="1" applyBorder="1" applyAlignment="1">
      <alignment horizontal="center"/>
    </xf>
    <xf numFmtId="2" fontId="85" fillId="29" borderId="8" xfId="0" applyNumberFormat="1" applyFont="1" applyFill="1" applyBorder="1" applyAlignment="1">
      <alignment horizontal="center" wrapText="1"/>
    </xf>
    <xf numFmtId="2" fontId="85" fillId="44" borderId="8" xfId="0" applyNumberFormat="1" applyFont="1" applyFill="1" applyBorder="1" applyAlignment="1">
      <alignment horizontal="center" wrapText="1"/>
    </xf>
    <xf numFmtId="0" fontId="85" fillId="48" borderId="8" xfId="0" applyFont="1" applyFill="1" applyBorder="1" applyAlignment="1">
      <alignment horizontal="center" vertical="center" wrapText="1"/>
    </xf>
    <xf numFmtId="171" fontId="141" fillId="26" borderId="15" xfId="601" applyFont="1" applyFill="1" applyBorder="1" applyAlignment="1">
      <alignment horizontal="center" vertical="center"/>
    </xf>
    <xf numFmtId="171" fontId="141" fillId="42" borderId="15" xfId="601" applyFont="1" applyFill="1" applyBorder="1" applyAlignment="1">
      <alignment horizontal="center" vertical="center"/>
    </xf>
    <xf numFmtId="0" fontId="147" fillId="42" borderId="26" xfId="794" applyFont="1" applyFill="1" applyBorder="1"/>
    <xf numFmtId="0" fontId="147" fillId="42" borderId="26" xfId="794" quotePrefix="1" applyNumberFormat="1" applyFont="1" applyFill="1" applyBorder="1" applyAlignment="1">
      <alignment horizontal="center" vertical="center"/>
    </xf>
    <xf numFmtId="171" fontId="147" fillId="42" borderId="27" xfId="794" applyNumberFormat="1" applyFont="1" applyFill="1" applyBorder="1" applyAlignment="1" applyProtection="1">
      <alignment vertical="center"/>
      <protection locked="0"/>
    </xf>
    <xf numFmtId="0" fontId="147" fillId="42" borderId="27" xfId="794" quotePrefix="1" applyNumberFormat="1" applyFont="1" applyFill="1" applyBorder="1" applyAlignment="1">
      <alignment horizontal="center" vertical="center"/>
    </xf>
    <xf numFmtId="171" fontId="147" fillId="42" borderId="27" xfId="794" applyNumberFormat="1" applyFont="1" applyFill="1" applyBorder="1" applyAlignment="1">
      <alignment horizontal="left" vertical="center"/>
    </xf>
    <xf numFmtId="171" fontId="147" fillId="42" borderId="27" xfId="794" applyNumberFormat="1" applyFont="1" applyFill="1" applyBorder="1" applyAlignment="1">
      <alignment vertical="center"/>
    </xf>
    <xf numFmtId="171" fontId="147" fillId="42" borderId="27" xfId="794" applyNumberFormat="1" applyFont="1" applyFill="1" applyBorder="1" applyAlignment="1">
      <alignment vertical="center" wrapText="1"/>
    </xf>
    <xf numFmtId="0" fontId="147" fillId="42" borderId="27" xfId="794" applyFont="1" applyFill="1" applyBorder="1" applyAlignment="1">
      <alignment horizontal="center"/>
    </xf>
    <xf numFmtId="171" fontId="147" fillId="42" borderId="27" xfId="794" applyNumberFormat="1" applyFont="1" applyFill="1" applyBorder="1" applyAlignment="1" applyProtection="1">
      <alignment horizontal="left" vertical="center" wrapText="1"/>
      <protection locked="0"/>
    </xf>
    <xf numFmtId="2" fontId="141" fillId="42" borderId="15" xfId="0" quotePrefix="1" applyNumberFormat="1" applyFont="1" applyFill="1" applyBorder="1" applyAlignment="1">
      <alignment horizontal="center" vertical="center"/>
    </xf>
    <xf numFmtId="49" fontId="68" fillId="49" borderId="28" xfId="0" applyNumberFormat="1" applyFont="1" applyFill="1" applyBorder="1" applyAlignment="1">
      <alignment vertical="center"/>
    </xf>
    <xf numFmtId="171" fontId="115" fillId="49" borderId="8" xfId="0" applyNumberFormat="1" applyFont="1" applyFill="1" applyBorder="1" applyAlignment="1">
      <alignment horizontal="center" vertical="center" wrapText="1"/>
    </xf>
    <xf numFmtId="49" fontId="68" fillId="31" borderId="28" xfId="0" applyNumberFormat="1" applyFont="1" applyFill="1" applyBorder="1" applyAlignment="1">
      <alignment vertical="center"/>
    </xf>
    <xf numFmtId="171" fontId="115" fillId="31" borderId="8" xfId="0" applyNumberFormat="1" applyFont="1" applyFill="1" applyBorder="1" applyAlignment="1">
      <alignment horizontal="center" vertical="center" wrapText="1"/>
    </xf>
    <xf numFmtId="0" fontId="147" fillId="45" borderId="8" xfId="794" applyFont="1" applyFill="1" applyBorder="1"/>
    <xf numFmtId="2" fontId="141" fillId="26" borderId="15" xfId="0" quotePrefix="1" applyNumberFormat="1" applyFont="1" applyFill="1" applyBorder="1" applyAlignment="1">
      <alignment horizontal="center" vertical="center"/>
    </xf>
    <xf numFmtId="171" fontId="147" fillId="48" borderId="8" xfId="794" applyNumberFormat="1" applyFont="1" applyFill="1" applyBorder="1" applyAlignment="1" applyProtection="1">
      <alignment vertical="center"/>
      <protection locked="0"/>
    </xf>
    <xf numFmtId="171" fontId="147" fillId="44" borderId="8" xfId="794" applyNumberFormat="1" applyFont="1" applyFill="1" applyBorder="1" applyAlignment="1">
      <alignment horizontal="left" vertical="center"/>
    </xf>
    <xf numFmtId="171" fontId="147" fillId="44" borderId="8" xfId="794" applyNumberFormat="1" applyFont="1" applyFill="1" applyBorder="1" applyAlignment="1">
      <alignment vertical="center"/>
    </xf>
    <xf numFmtId="171" fontId="147" fillId="44" borderId="8" xfId="794" applyNumberFormat="1" applyFont="1" applyFill="1" applyBorder="1" applyAlignment="1">
      <alignment vertical="center" wrapText="1"/>
    </xf>
    <xf numFmtId="171" fontId="147" fillId="44" borderId="8" xfId="794" applyNumberFormat="1" applyFont="1" applyFill="1" applyBorder="1" applyAlignment="1" applyProtection="1">
      <alignment horizontal="left" vertical="center" wrapText="1"/>
      <protection locked="0"/>
    </xf>
    <xf numFmtId="171" fontId="147" fillId="44" borderId="8" xfId="794" applyNumberFormat="1" applyFont="1" applyFill="1" applyBorder="1" applyAlignment="1" applyProtection="1">
      <alignment vertical="center"/>
      <protection locked="0"/>
    </xf>
    <xf numFmtId="0" fontId="147" fillId="0" borderId="8" xfId="794" applyNumberFormat="1" applyFont="1" applyFill="1" applyBorder="1" applyAlignment="1">
      <alignment horizontal="center" vertical="center"/>
    </xf>
    <xf numFmtId="2" fontId="110" fillId="26" borderId="15" xfId="794" applyNumberFormat="1" applyFont="1" applyFill="1" applyBorder="1" applyAlignment="1">
      <alignment horizontal="center" vertical="center"/>
    </xf>
    <xf numFmtId="4" fontId="95" fillId="42" borderId="8" xfId="915" applyNumberFormat="1" applyFont="1" applyFill="1" applyBorder="1" applyAlignment="1">
      <alignment horizontal="center" vertical="center" wrapText="1"/>
    </xf>
    <xf numFmtId="2" fontId="95" fillId="42" borderId="8" xfId="794" applyNumberFormat="1" applyFont="1" applyFill="1" applyBorder="1" applyAlignment="1">
      <alignment horizontal="center" vertical="center" wrapText="1"/>
    </xf>
    <xf numFmtId="0" fontId="163" fillId="44" borderId="8" xfId="794" applyFont="1" applyFill="1" applyBorder="1" applyAlignment="1">
      <alignment horizontal="center"/>
    </xf>
    <xf numFmtId="4" fontId="163" fillId="42" borderId="28" xfId="794" applyNumberFormat="1" applyFont="1" applyFill="1" applyBorder="1" applyAlignment="1">
      <alignment horizontal="center" vertical="center"/>
    </xf>
    <xf numFmtId="4" fontId="163" fillId="42" borderId="8" xfId="794" applyNumberFormat="1" applyFont="1" applyFill="1" applyBorder="1" applyAlignment="1" applyProtection="1">
      <alignment horizontal="center" vertical="center"/>
      <protection locked="0"/>
    </xf>
    <xf numFmtId="4" fontId="163" fillId="42" borderId="8" xfId="794" applyNumberFormat="1" applyFont="1" applyFill="1" applyBorder="1" applyAlignment="1">
      <alignment horizontal="center" vertical="center" wrapText="1"/>
    </xf>
    <xf numFmtId="4" fontId="163" fillId="42" borderId="8" xfId="794" applyNumberFormat="1" applyFont="1" applyFill="1" applyBorder="1" applyAlignment="1">
      <alignment horizontal="center" vertical="center"/>
    </xf>
    <xf numFmtId="171" fontId="163" fillId="42" borderId="8" xfId="794" applyNumberFormat="1" applyFont="1" applyFill="1" applyBorder="1" applyAlignment="1">
      <alignment horizontal="center" vertical="center" wrapText="1"/>
    </xf>
    <xf numFmtId="0" fontId="164" fillId="0" borderId="0" xfId="794" applyFont="1"/>
    <xf numFmtId="180" fontId="68" fillId="0" borderId="0" xfId="0" applyNumberFormat="1" applyFont="1" applyFill="1" applyAlignment="1">
      <alignment vertical="center"/>
    </xf>
    <xf numFmtId="49" fontId="68" fillId="0" borderId="28" xfId="0" applyNumberFormat="1" applyFont="1" applyFill="1" applyBorder="1" applyAlignment="1">
      <alignment vertical="center"/>
    </xf>
    <xf numFmtId="180" fontId="68" fillId="0" borderId="0" xfId="0" applyNumberFormat="1" applyFont="1" applyFill="1" applyAlignment="1">
      <alignment horizontal="right" vertical="center"/>
    </xf>
    <xf numFmtId="0" fontId="148" fillId="0" borderId="8" xfId="794" quotePrefix="1" applyNumberFormat="1" applyFont="1" applyFill="1" applyBorder="1" applyAlignment="1">
      <alignment horizontal="center" vertical="center"/>
    </xf>
    <xf numFmtId="171" fontId="55" fillId="0" borderId="29" xfId="612" applyFont="1" applyFill="1" applyBorder="1" applyAlignment="1">
      <alignment vertical="center"/>
    </xf>
    <xf numFmtId="171" fontId="67" fillId="0" borderId="29" xfId="612" applyFont="1" applyFill="1" applyBorder="1" applyAlignment="1">
      <alignment vertical="center"/>
    </xf>
    <xf numFmtId="171" fontId="68" fillId="0" borderId="29" xfId="612" applyFont="1" applyFill="1" applyBorder="1" applyAlignment="1">
      <alignment vertical="center"/>
    </xf>
    <xf numFmtId="171" fontId="123" fillId="0" borderId="0" xfId="612" applyFont="1" applyFill="1" applyBorder="1" applyAlignment="1">
      <alignment vertical="center"/>
    </xf>
    <xf numFmtId="171" fontId="123" fillId="0" borderId="0" xfId="612" applyFont="1" applyFill="1" applyAlignment="1">
      <alignment vertical="center"/>
    </xf>
    <xf numFmtId="49" fontId="67" fillId="0" borderId="30" xfId="794" applyNumberFormat="1" applyFont="1" applyFill="1" applyBorder="1" applyAlignment="1">
      <alignment vertical="center"/>
    </xf>
    <xf numFmtId="171" fontId="67" fillId="0" borderId="29" xfId="0" applyNumberFormat="1" applyFont="1" applyFill="1" applyBorder="1" applyAlignment="1">
      <alignment vertical="center"/>
    </xf>
    <xf numFmtId="4" fontId="95" fillId="42" borderId="31" xfId="915" applyNumberFormat="1" applyFont="1" applyFill="1" applyBorder="1" applyAlignment="1">
      <alignment horizontal="center" vertical="center"/>
    </xf>
    <xf numFmtId="0" fontId="55" fillId="44" borderId="8" xfId="794" applyFont="1" applyFill="1" applyBorder="1" applyAlignment="1">
      <alignment horizontal="center"/>
    </xf>
    <xf numFmtId="4" fontId="24" fillId="42" borderId="8" xfId="794" applyNumberFormat="1" applyFont="1" applyFill="1" applyBorder="1" applyAlignment="1" applyProtection="1">
      <alignment horizontal="center" vertical="center"/>
      <protection locked="0"/>
    </xf>
    <xf numFmtId="4" fontId="55" fillId="42" borderId="26" xfId="794" applyNumberFormat="1" applyFont="1" applyFill="1" applyBorder="1" applyAlignment="1">
      <alignment horizontal="center" vertical="center"/>
    </xf>
    <xf numFmtId="4" fontId="55" fillId="42" borderId="27" xfId="794" applyNumberFormat="1" applyFont="1" applyFill="1" applyBorder="1" applyAlignment="1" applyProtection="1">
      <alignment horizontal="center" vertical="center"/>
      <protection locked="0"/>
    </xf>
    <xf numFmtId="4" fontId="55" fillId="42" borderId="27" xfId="794" applyNumberFormat="1" applyFont="1" applyFill="1" applyBorder="1" applyAlignment="1">
      <alignment horizontal="center" vertical="center" wrapText="1"/>
    </xf>
    <xf numFmtId="4" fontId="55" fillId="42" borderId="27" xfId="794" applyNumberFormat="1" applyFont="1" applyFill="1" applyBorder="1" applyAlignment="1">
      <alignment horizontal="center" vertical="center"/>
    </xf>
    <xf numFmtId="171" fontId="55" fillId="42" borderId="27" xfId="794" applyNumberFormat="1" applyFont="1" applyFill="1" applyBorder="1" applyAlignment="1">
      <alignment horizontal="center" vertical="center" wrapText="1"/>
    </xf>
    <xf numFmtId="0" fontId="175" fillId="42" borderId="8" xfId="794" applyFont="1" applyFill="1" applyBorder="1" applyAlignment="1">
      <alignment horizontal="center" vertical="center" wrapText="1"/>
    </xf>
    <xf numFmtId="0" fontId="176" fillId="43" borderId="17" xfId="794" applyFont="1" applyFill="1" applyBorder="1" applyAlignment="1">
      <alignment horizontal="center" vertical="center"/>
    </xf>
    <xf numFmtId="0" fontId="176" fillId="43" borderId="16" xfId="794" applyFont="1" applyFill="1" applyBorder="1" applyAlignment="1">
      <alignment horizontal="center" vertical="center"/>
    </xf>
    <xf numFmtId="0" fontId="177" fillId="43" borderId="15" xfId="794" applyFont="1" applyFill="1" applyBorder="1" applyAlignment="1">
      <alignment horizontal="center" vertical="center" wrapText="1"/>
    </xf>
    <xf numFmtId="0" fontId="177" fillId="43" borderId="15" xfId="794" applyFont="1" applyFill="1" applyBorder="1" applyAlignment="1">
      <alignment horizontal="center" vertical="center"/>
    </xf>
    <xf numFmtId="0" fontId="178" fillId="26" borderId="17" xfId="794" applyFont="1" applyFill="1" applyBorder="1" applyAlignment="1">
      <alignment vertical="center" wrapText="1"/>
    </xf>
    <xf numFmtId="171" fontId="75" fillId="26" borderId="15" xfId="612" applyFont="1" applyFill="1" applyBorder="1" applyAlignment="1">
      <alignment horizontal="left" vertical="center"/>
    </xf>
    <xf numFmtId="2" fontId="110" fillId="26" borderId="15" xfId="0" applyNumberFormat="1" applyFont="1" applyFill="1" applyBorder="1" applyAlignment="1">
      <alignment horizontal="center" vertical="center"/>
    </xf>
    <xf numFmtId="0" fontId="178" fillId="42" borderId="17" xfId="794" applyFont="1" applyFill="1" applyBorder="1" applyAlignment="1">
      <alignment horizontal="left" vertical="center"/>
    </xf>
    <xf numFmtId="171" fontId="75" fillId="42" borderId="15" xfId="612" applyFont="1" applyFill="1" applyBorder="1" applyAlignment="1">
      <alignment horizontal="center" vertical="center"/>
    </xf>
    <xf numFmtId="0" fontId="179" fillId="0" borderId="0" xfId="794" applyFont="1" applyFill="1"/>
    <xf numFmtId="0" fontId="179" fillId="0" borderId="0" xfId="794" applyFont="1" applyFill="1" applyAlignment="1">
      <alignment horizontal="center"/>
    </xf>
    <xf numFmtId="0" fontId="180" fillId="0" borderId="0" xfId="794" applyFont="1" applyFill="1" applyAlignment="1">
      <alignment vertical="center"/>
    </xf>
    <xf numFmtId="0" fontId="181" fillId="0" borderId="0" xfId="794" applyFont="1" applyFill="1" applyAlignment="1">
      <alignment vertical="center"/>
    </xf>
    <xf numFmtId="0" fontId="179" fillId="0" borderId="0" xfId="916" applyFont="1" applyFill="1" applyAlignment="1">
      <alignment vertical="center"/>
    </xf>
    <xf numFmtId="183" fontId="179" fillId="0" borderId="0" xfId="794" applyNumberFormat="1" applyFont="1" applyFill="1"/>
    <xf numFmtId="190" fontId="179" fillId="0" borderId="0" xfId="794" applyNumberFormat="1" applyFont="1" applyFill="1"/>
    <xf numFmtId="0" fontId="179" fillId="0" borderId="0" xfId="794" applyFont="1" applyFill="1" applyAlignment="1"/>
    <xf numFmtId="2" fontId="179" fillId="0" borderId="0" xfId="794" applyNumberFormat="1" applyFont="1" applyFill="1"/>
    <xf numFmtId="2" fontId="179" fillId="0" borderId="0" xfId="794" applyNumberFormat="1" applyFont="1" applyFill="1" applyAlignment="1"/>
    <xf numFmtId="0" fontId="182" fillId="0" borderId="0" xfId="794" applyFont="1" applyFill="1" applyAlignment="1">
      <alignment horizontal="left"/>
    </xf>
    <xf numFmtId="0" fontId="179" fillId="0" borderId="0" xfId="794" applyFont="1" applyFill="1" applyAlignment="1">
      <alignment horizontal="center" vertical="center"/>
    </xf>
    <xf numFmtId="0" fontId="183" fillId="0" borderId="0" xfId="794" applyFont="1" applyFill="1"/>
    <xf numFmtId="0" fontId="184" fillId="0" borderId="0" xfId="794" applyFont="1" applyFill="1"/>
    <xf numFmtId="0" fontId="179" fillId="0" borderId="0" xfId="794" applyFont="1" applyFill="1" applyAlignment="1">
      <alignment horizontal="left" vertical="center" wrapText="1" indent="1"/>
    </xf>
    <xf numFmtId="0" fontId="179" fillId="0" borderId="0" xfId="794" applyFont="1" applyFill="1" applyBorder="1" applyAlignment="1">
      <alignment horizontal="left" vertical="center" wrapText="1" indent="1"/>
    </xf>
    <xf numFmtId="0" fontId="181" fillId="0" borderId="0" xfId="794" applyFont="1" applyFill="1" applyBorder="1" applyAlignment="1">
      <alignment horizontal="left" vertical="center" wrapText="1" indent="1"/>
    </xf>
    <xf numFmtId="0" fontId="180" fillId="0" borderId="0" xfId="794" applyFont="1" applyFill="1" applyBorder="1"/>
    <xf numFmtId="0" fontId="179" fillId="0" borderId="0" xfId="794" applyFont="1" applyFill="1" applyBorder="1"/>
    <xf numFmtId="0" fontId="185" fillId="0" borderId="0" xfId="794" applyFont="1" applyFill="1" applyBorder="1"/>
    <xf numFmtId="0" fontId="179" fillId="0" borderId="0" xfId="794" applyFont="1" applyFill="1" applyAlignment="1">
      <alignment horizontal="center" vertical="center" wrapText="1"/>
    </xf>
    <xf numFmtId="171" fontId="179" fillId="0" borderId="0" xfId="612" applyFont="1" applyFill="1"/>
    <xf numFmtId="2" fontId="179" fillId="0" borderId="0" xfId="794" applyNumberFormat="1" applyFont="1" applyFill="1" applyAlignment="1">
      <alignment horizontal="center" wrapText="1"/>
    </xf>
    <xf numFmtId="0" fontId="179" fillId="0" borderId="0" xfId="794" applyFont="1" applyFill="1" applyBorder="1" applyAlignment="1">
      <alignment horizontal="center" vertical="center" wrapText="1"/>
    </xf>
    <xf numFmtId="0" fontId="179" fillId="0" borderId="32" xfId="794" applyFont="1" applyFill="1" applyBorder="1" applyAlignment="1">
      <alignment horizontal="left" vertical="center" wrapText="1" indent="1"/>
    </xf>
    <xf numFmtId="0" fontId="181" fillId="0" borderId="33" xfId="794" applyFont="1" applyFill="1" applyBorder="1" applyAlignment="1">
      <alignment horizontal="center" vertical="center" wrapText="1"/>
    </xf>
    <xf numFmtId="0" fontId="185" fillId="0" borderId="0" xfId="794" applyFont="1" applyFill="1"/>
    <xf numFmtId="0" fontId="185" fillId="0" borderId="0" xfId="794" applyFont="1" applyFill="1" applyBorder="1" applyAlignment="1">
      <alignment horizontal="center" vertical="center" wrapText="1"/>
    </xf>
    <xf numFmtId="0" fontId="185" fillId="0" borderId="0" xfId="794" applyFont="1" applyFill="1" applyBorder="1" applyAlignment="1">
      <alignment horizontal="left" vertical="center" wrapText="1" indent="1"/>
    </xf>
    <xf numFmtId="183" fontId="185" fillId="0" borderId="0" xfId="794" applyNumberFormat="1" applyFont="1" applyFill="1"/>
    <xf numFmtId="183" fontId="185" fillId="0" borderId="0" xfId="794" applyNumberFormat="1" applyFont="1" applyFill="1" applyAlignment="1">
      <alignment horizontal="center"/>
    </xf>
    <xf numFmtId="183" fontId="185" fillId="0" borderId="0" xfId="794" applyNumberFormat="1" applyFont="1" applyFill="1" applyAlignment="1">
      <alignment horizontal="center" vertical="center"/>
    </xf>
    <xf numFmtId="0" fontId="181" fillId="0" borderId="0" xfId="794" applyFont="1" applyFill="1" applyAlignment="1">
      <alignment horizontal="center" vertical="center" wrapText="1"/>
    </xf>
    <xf numFmtId="0" fontId="181" fillId="0" borderId="0" xfId="794" applyFont="1" applyFill="1" applyAlignment="1">
      <alignment vertical="center" wrapText="1"/>
    </xf>
    <xf numFmtId="183" fontId="179" fillId="0" borderId="0" xfId="794" applyNumberFormat="1" applyFont="1" applyFill="1" applyAlignment="1">
      <alignment horizontal="center"/>
    </xf>
    <xf numFmtId="183" fontId="179" fillId="0" borderId="0" xfId="794" applyNumberFormat="1" applyFont="1" applyFill="1" applyAlignment="1">
      <alignment horizontal="center" vertical="center"/>
    </xf>
    <xf numFmtId="0" fontId="179" fillId="0" borderId="0" xfId="794" applyFont="1" applyFill="1" applyAlignment="1">
      <alignment horizontal="left"/>
    </xf>
    <xf numFmtId="186" fontId="179" fillId="0" borderId="0" xfId="612" applyNumberFormat="1" applyFont="1" applyFill="1"/>
    <xf numFmtId="3" fontId="179" fillId="0" borderId="34" xfId="794" applyNumberFormat="1" applyFont="1" applyFill="1" applyBorder="1" applyAlignment="1">
      <alignment horizontal="center" vertical="center"/>
    </xf>
    <xf numFmtId="0" fontId="179" fillId="0" borderId="34" xfId="794" applyFont="1" applyFill="1" applyBorder="1" applyAlignment="1">
      <alignment horizontal="center" vertical="center" wrapText="1"/>
    </xf>
    <xf numFmtId="0" fontId="179" fillId="0" borderId="34" xfId="794" applyFont="1" applyFill="1" applyBorder="1" applyAlignment="1">
      <alignment horizontal="left" vertical="center" wrapText="1" indent="1"/>
    </xf>
    <xf numFmtId="2" fontId="181" fillId="0" borderId="33" xfId="794" applyNumberFormat="1" applyFont="1" applyFill="1" applyBorder="1" applyAlignment="1">
      <alignment horizontal="center" vertical="top" wrapText="1"/>
    </xf>
    <xf numFmtId="3" fontId="179" fillId="0" borderId="33" xfId="794" applyNumberFormat="1" applyFont="1" applyFill="1" applyBorder="1" applyAlignment="1">
      <alignment horizontal="center" vertical="center"/>
    </xf>
    <xf numFmtId="0" fontId="179" fillId="0" borderId="35" xfId="794" applyFont="1" applyFill="1" applyBorder="1" applyAlignment="1">
      <alignment horizontal="left" vertical="center" wrapText="1" indent="1"/>
    </xf>
    <xf numFmtId="0" fontId="179" fillId="0" borderId="35" xfId="794" applyFont="1" applyFill="1" applyBorder="1" applyAlignment="1">
      <alignment horizontal="center" vertical="center" wrapText="1"/>
    </xf>
    <xf numFmtId="0" fontId="186" fillId="0" borderId="35" xfId="794" applyFont="1" applyFill="1" applyBorder="1" applyAlignment="1">
      <alignment horizontal="left" vertical="center" wrapText="1" indent="1"/>
    </xf>
    <xf numFmtId="0" fontId="182" fillId="0" borderId="35" xfId="794" applyFont="1" applyFill="1" applyBorder="1" applyAlignment="1">
      <alignment horizontal="left" vertical="center" wrapText="1" indent="1"/>
    </xf>
    <xf numFmtId="0" fontId="179" fillId="0" borderId="36" xfId="794" applyFont="1" applyFill="1" applyBorder="1" applyAlignment="1">
      <alignment horizontal="left" vertical="center" wrapText="1" indent="1"/>
    </xf>
    <xf numFmtId="0" fontId="179" fillId="0" borderId="36" xfId="794" applyFont="1" applyFill="1" applyBorder="1" applyAlignment="1">
      <alignment horizontal="center" vertical="center" wrapText="1"/>
    </xf>
    <xf numFmtId="0" fontId="186" fillId="0" borderId="37" xfId="794" applyFont="1" applyFill="1" applyBorder="1" applyAlignment="1">
      <alignment horizontal="left" vertical="center" wrapText="1" indent="1"/>
    </xf>
    <xf numFmtId="0" fontId="182" fillId="0" borderId="37" xfId="794" applyFont="1" applyFill="1" applyBorder="1" applyAlignment="1">
      <alignment horizontal="left" vertical="center" wrapText="1" indent="1"/>
    </xf>
    <xf numFmtId="0" fontId="181" fillId="0" borderId="33" xfId="794" applyFont="1" applyFill="1" applyBorder="1" applyAlignment="1">
      <alignment horizontal="left" vertical="center" wrapText="1" indent="1"/>
    </xf>
    <xf numFmtId="0" fontId="179" fillId="0" borderId="33" xfId="794" applyFont="1" applyFill="1" applyBorder="1" applyAlignment="1">
      <alignment horizontal="left" vertical="center" wrapText="1" indent="1"/>
    </xf>
    <xf numFmtId="0" fontId="184" fillId="0" borderId="0" xfId="794" applyFont="1" applyFill="1" applyAlignment="1">
      <alignment horizontal="center"/>
    </xf>
    <xf numFmtId="183" fontId="179" fillId="0" borderId="36" xfId="794" applyNumberFormat="1" applyFont="1" applyFill="1" applyBorder="1" applyAlignment="1">
      <alignment horizontal="right" vertical="center" indent="1"/>
    </xf>
    <xf numFmtId="183" fontId="179" fillId="0" borderId="0" xfId="794" applyNumberFormat="1" applyFont="1" applyFill="1" applyBorder="1" applyAlignment="1">
      <alignment horizontal="right" vertical="center" indent="1"/>
    </xf>
    <xf numFmtId="0" fontId="181" fillId="0" borderId="35" xfId="794" applyFont="1" applyFill="1" applyBorder="1" applyAlignment="1">
      <alignment horizontal="center" vertical="center" wrapText="1"/>
    </xf>
    <xf numFmtId="183" fontId="179" fillId="0" borderId="38" xfId="794" applyNumberFormat="1" applyFont="1" applyFill="1" applyBorder="1" applyAlignment="1">
      <alignment horizontal="right" vertical="center"/>
    </xf>
    <xf numFmtId="183" fontId="179" fillId="0" borderId="33" xfId="794" applyNumberFormat="1" applyFont="1" applyFill="1" applyBorder="1" applyAlignment="1">
      <alignment horizontal="right" vertical="center"/>
    </xf>
    <xf numFmtId="2" fontId="179" fillId="0" borderId="39" xfId="794" applyNumberFormat="1" applyFont="1" applyFill="1" applyBorder="1" applyAlignment="1">
      <alignment horizontal="right" vertical="center"/>
    </xf>
    <xf numFmtId="183" fontId="179" fillId="0" borderId="36" xfId="794" applyNumberFormat="1" applyFont="1" applyFill="1" applyBorder="1" applyAlignment="1">
      <alignment horizontal="center" vertical="center"/>
    </xf>
    <xf numFmtId="4" fontId="179" fillId="0" borderId="33" xfId="794" applyNumberFormat="1" applyFont="1" applyFill="1" applyBorder="1" applyAlignment="1">
      <alignment horizontal="right" vertical="center"/>
    </xf>
    <xf numFmtId="183" fontId="183" fillId="0" borderId="0" xfId="794" applyNumberFormat="1" applyFont="1" applyFill="1" applyAlignment="1">
      <alignment horizontal="right"/>
    </xf>
    <xf numFmtId="183" fontId="184" fillId="0" borderId="0" xfId="794" applyNumberFormat="1" applyFont="1" applyFill="1" applyAlignment="1">
      <alignment horizontal="right"/>
    </xf>
    <xf numFmtId="183" fontId="179" fillId="0" borderId="0" xfId="794" applyNumberFormat="1" applyFont="1" applyFill="1" applyAlignment="1">
      <alignment horizontal="right"/>
    </xf>
    <xf numFmtId="183" fontId="179" fillId="0" borderId="35" xfId="794" applyNumberFormat="1" applyFont="1" applyFill="1" applyBorder="1" applyAlignment="1">
      <alignment horizontal="right" vertical="center"/>
    </xf>
    <xf numFmtId="183" fontId="179" fillId="0" borderId="33" xfId="794" applyNumberFormat="1" applyFont="1" applyFill="1" applyBorder="1" applyAlignment="1">
      <alignment horizontal="right"/>
    </xf>
    <xf numFmtId="2" fontId="179" fillId="0" borderId="38" xfId="794" applyNumberFormat="1" applyFont="1" applyFill="1" applyBorder="1" applyAlignment="1">
      <alignment horizontal="right" vertical="center"/>
    </xf>
    <xf numFmtId="183" fontId="179" fillId="0" borderId="40" xfId="794" applyNumberFormat="1" applyFont="1" applyFill="1" applyBorder="1" applyAlignment="1">
      <alignment horizontal="center" vertical="center"/>
    </xf>
    <xf numFmtId="2" fontId="179" fillId="0" borderId="33" xfId="794" applyNumberFormat="1" applyFont="1" applyFill="1" applyBorder="1"/>
    <xf numFmtId="171" fontId="183" fillId="0" borderId="0" xfId="794" applyNumberFormat="1" applyFont="1" applyFill="1" applyBorder="1" applyAlignment="1">
      <alignment vertical="center"/>
    </xf>
    <xf numFmtId="171" fontId="184" fillId="0" borderId="0" xfId="794" applyNumberFormat="1" applyFont="1" applyFill="1" applyBorder="1" applyAlignment="1">
      <alignment vertical="center"/>
    </xf>
    <xf numFmtId="183" fontId="186" fillId="0" borderId="37" xfId="794" applyNumberFormat="1" applyFont="1" applyFill="1" applyBorder="1" applyAlignment="1">
      <alignment horizontal="right" vertical="center"/>
    </xf>
    <xf numFmtId="185" fontId="186" fillId="0" borderId="37" xfId="794" applyNumberFormat="1" applyFont="1" applyFill="1" applyBorder="1" applyAlignment="1">
      <alignment horizontal="right" vertical="center"/>
    </xf>
    <xf numFmtId="3" fontId="186" fillId="0" borderId="37" xfId="794" applyNumberFormat="1" applyFont="1" applyFill="1" applyBorder="1" applyAlignment="1">
      <alignment horizontal="right" vertical="center"/>
    </xf>
    <xf numFmtId="4" fontId="186" fillId="0" borderId="37" xfId="794" applyNumberFormat="1" applyFont="1" applyFill="1" applyBorder="1" applyAlignment="1">
      <alignment horizontal="right" vertical="center"/>
    </xf>
    <xf numFmtId="195" fontId="185" fillId="0" borderId="33" xfId="794" applyNumberFormat="1" applyFont="1" applyFill="1" applyBorder="1"/>
    <xf numFmtId="195" fontId="188" fillId="0" borderId="33" xfId="794" applyNumberFormat="1" applyFont="1" applyFill="1" applyBorder="1"/>
    <xf numFmtId="2" fontId="185" fillId="0" borderId="33" xfId="794" applyNumberFormat="1" applyFont="1" applyFill="1" applyBorder="1"/>
    <xf numFmtId="0" fontId="181" fillId="0" borderId="35" xfId="794" applyFont="1" applyFill="1" applyBorder="1" applyAlignment="1">
      <alignment horizontal="left" vertical="center" wrapText="1"/>
    </xf>
    <xf numFmtId="171" fontId="179" fillId="0" borderId="33" xfId="612" applyFont="1" applyFill="1" applyBorder="1" applyAlignment="1">
      <alignment vertical="center"/>
    </xf>
    <xf numFmtId="171" fontId="188" fillId="0" borderId="33" xfId="612" applyFont="1" applyFill="1" applyBorder="1" applyAlignment="1">
      <alignment vertical="center"/>
    </xf>
    <xf numFmtId="171" fontId="183" fillId="0" borderId="0" xfId="612" applyFont="1" applyFill="1" applyBorder="1" applyAlignment="1">
      <alignment vertical="center"/>
    </xf>
    <xf numFmtId="0" fontId="179" fillId="0" borderId="0" xfId="794" applyFont="1" applyFill="1" applyBorder="1" applyAlignment="1">
      <alignment vertical="center"/>
    </xf>
    <xf numFmtId="185" fontId="182" fillId="0" borderId="37" xfId="794" applyNumberFormat="1" applyFont="1" applyFill="1" applyBorder="1" applyAlignment="1">
      <alignment horizontal="right" vertical="center"/>
    </xf>
    <xf numFmtId="3" fontId="182" fillId="0" borderId="37" xfId="794" applyNumberFormat="1" applyFont="1" applyFill="1" applyBorder="1" applyAlignment="1">
      <alignment horizontal="right" vertical="center"/>
    </xf>
    <xf numFmtId="183" fontId="182" fillId="0" borderId="37" xfId="794" applyNumberFormat="1" applyFont="1" applyFill="1" applyBorder="1" applyAlignment="1">
      <alignment horizontal="right" vertical="center"/>
    </xf>
    <xf numFmtId="184" fontId="182" fillId="0" borderId="37" xfId="794" applyNumberFormat="1" applyFont="1" applyFill="1" applyBorder="1" applyAlignment="1">
      <alignment horizontal="right" vertical="center"/>
    </xf>
    <xf numFmtId="184" fontId="186" fillId="0" borderId="37" xfId="794" applyNumberFormat="1" applyFont="1" applyFill="1" applyBorder="1" applyAlignment="1">
      <alignment horizontal="right" vertical="center"/>
    </xf>
    <xf numFmtId="4" fontId="182" fillId="0" borderId="37" xfId="794" applyNumberFormat="1" applyFont="1" applyFill="1" applyBorder="1" applyAlignment="1">
      <alignment horizontal="right" vertical="center"/>
    </xf>
    <xf numFmtId="0" fontId="179" fillId="0" borderId="0" xfId="794" applyFont="1" applyFill="1" applyAlignment="1">
      <alignment vertical="center"/>
    </xf>
    <xf numFmtId="0" fontId="181" fillId="0" borderId="0" xfId="794" applyFont="1" applyFill="1" applyBorder="1" applyAlignment="1">
      <alignment horizontal="center" vertical="center" wrapText="1"/>
    </xf>
    <xf numFmtId="0" fontId="181" fillId="0" borderId="0" xfId="794" applyFont="1" applyFill="1" applyBorder="1" applyAlignment="1">
      <alignment horizontal="left" vertical="center" wrapText="1"/>
    </xf>
    <xf numFmtId="0" fontId="186" fillId="0" borderId="0" xfId="794" applyFont="1" applyFill="1" applyBorder="1" applyAlignment="1">
      <alignment horizontal="left" vertical="center" wrapText="1" indent="1"/>
    </xf>
    <xf numFmtId="3" fontId="182" fillId="0" borderId="0" xfId="794" applyNumberFormat="1" applyFont="1" applyFill="1" applyBorder="1" applyAlignment="1">
      <alignment horizontal="right" vertical="center"/>
    </xf>
    <xf numFmtId="183" fontId="182" fillId="0" borderId="0" xfId="794" applyNumberFormat="1" applyFont="1" applyFill="1" applyBorder="1" applyAlignment="1">
      <alignment horizontal="right" vertical="center"/>
    </xf>
    <xf numFmtId="183" fontId="186" fillId="0" borderId="0" xfId="794" applyNumberFormat="1" applyFont="1" applyFill="1" applyBorder="1" applyAlignment="1">
      <alignment horizontal="right" vertical="center"/>
    </xf>
    <xf numFmtId="185" fontId="182" fillId="0" borderId="0" xfId="794" applyNumberFormat="1" applyFont="1" applyFill="1" applyBorder="1" applyAlignment="1">
      <alignment horizontal="right" vertical="center"/>
    </xf>
    <xf numFmtId="185" fontId="186" fillId="0" borderId="0" xfId="794" applyNumberFormat="1" applyFont="1" applyFill="1" applyBorder="1" applyAlignment="1">
      <alignment horizontal="right" vertical="center"/>
    </xf>
    <xf numFmtId="3" fontId="186" fillId="0" borderId="0" xfId="794" applyNumberFormat="1" applyFont="1" applyFill="1" applyBorder="1" applyAlignment="1">
      <alignment horizontal="right" vertical="center"/>
    </xf>
    <xf numFmtId="4" fontId="182" fillId="0" borderId="0" xfId="794" applyNumberFormat="1" applyFont="1" applyFill="1" applyBorder="1" applyAlignment="1">
      <alignment horizontal="right" vertical="center"/>
    </xf>
    <xf numFmtId="4" fontId="186" fillId="0" borderId="0" xfId="794" applyNumberFormat="1" applyFont="1" applyFill="1" applyBorder="1" applyAlignment="1">
      <alignment horizontal="right" vertical="center"/>
    </xf>
    <xf numFmtId="171" fontId="179" fillId="0" borderId="0" xfId="612" applyFont="1" applyFill="1" applyBorder="1"/>
    <xf numFmtId="171" fontId="188" fillId="0" borderId="0" xfId="612" applyFont="1" applyFill="1" applyBorder="1"/>
    <xf numFmtId="0" fontId="179" fillId="0" borderId="0" xfId="794" applyFont="1" applyFill="1" applyBorder="1" applyAlignment="1">
      <alignment horizontal="center" vertical="center"/>
    </xf>
    <xf numFmtId="171" fontId="179" fillId="0" borderId="41" xfId="612" applyFont="1" applyFill="1" applyBorder="1"/>
    <xf numFmtId="171" fontId="188" fillId="0" borderId="41" xfId="612" applyFont="1" applyFill="1" applyBorder="1"/>
    <xf numFmtId="0" fontId="179" fillId="0" borderId="41" xfId="794" applyFont="1" applyFill="1" applyBorder="1" applyAlignment="1">
      <alignment horizontal="center" vertical="center"/>
    </xf>
    <xf numFmtId="0" fontId="179" fillId="0" borderId="42" xfId="794" applyFont="1" applyFill="1" applyBorder="1" applyAlignment="1">
      <alignment horizontal="center" vertical="center"/>
    </xf>
    <xf numFmtId="0" fontId="181" fillId="0" borderId="42" xfId="794" applyFont="1" applyFill="1" applyBorder="1" applyAlignment="1">
      <alignment horizontal="left" vertical="center" wrapText="1" indent="1"/>
    </xf>
    <xf numFmtId="171" fontId="179" fillId="0" borderId="42" xfId="612" applyFont="1" applyFill="1" applyBorder="1"/>
    <xf numFmtId="2" fontId="179" fillId="0" borderId="42" xfId="794" applyNumberFormat="1" applyFont="1" applyFill="1" applyBorder="1" applyAlignment="1">
      <alignment horizontal="right" vertical="center"/>
    </xf>
    <xf numFmtId="171" fontId="179" fillId="0" borderId="43" xfId="612" applyFont="1" applyFill="1" applyBorder="1"/>
    <xf numFmtId="171" fontId="188" fillId="0" borderId="43" xfId="612" applyFont="1" applyFill="1" applyBorder="1"/>
    <xf numFmtId="171" fontId="179" fillId="0" borderId="35" xfId="612" applyFont="1" applyFill="1" applyBorder="1"/>
    <xf numFmtId="0" fontId="179" fillId="0" borderId="42" xfId="794" applyFont="1" applyFill="1" applyBorder="1" applyAlignment="1">
      <alignment horizontal="center"/>
    </xf>
    <xf numFmtId="171" fontId="188" fillId="0" borderId="42" xfId="612" applyFont="1" applyFill="1" applyBorder="1"/>
    <xf numFmtId="171" fontId="179" fillId="0" borderId="33" xfId="612" applyFont="1" applyFill="1" applyBorder="1"/>
    <xf numFmtId="0" fontId="179" fillId="0" borderId="44" xfId="794" applyFont="1" applyFill="1" applyBorder="1"/>
    <xf numFmtId="171" fontId="179" fillId="0" borderId="44" xfId="794" applyNumberFormat="1" applyFont="1" applyFill="1" applyBorder="1"/>
    <xf numFmtId="2" fontId="179" fillId="0" borderId="44" xfId="794" applyNumberFormat="1" applyFont="1" applyFill="1" applyBorder="1" applyAlignment="1">
      <alignment horizontal="right" vertical="center"/>
    </xf>
    <xf numFmtId="171" fontId="179" fillId="0" borderId="44" xfId="612" applyFont="1" applyFill="1" applyBorder="1"/>
    <xf numFmtId="171" fontId="188" fillId="0" borderId="44" xfId="612" applyFont="1" applyFill="1" applyBorder="1"/>
    <xf numFmtId="171" fontId="179" fillId="0" borderId="0" xfId="794" applyNumberFormat="1" applyFont="1" applyFill="1"/>
    <xf numFmtId="171" fontId="188" fillId="0" borderId="0" xfId="612" applyFont="1" applyFill="1"/>
    <xf numFmtId="0" fontId="179" fillId="0" borderId="42" xfId="794" applyFont="1" applyFill="1" applyBorder="1" applyAlignment="1">
      <alignment horizontal="center" vertical="top" wrapText="1"/>
    </xf>
    <xf numFmtId="0" fontId="181" fillId="0" borderId="42" xfId="794" applyFont="1" applyFill="1" applyBorder="1" applyAlignment="1">
      <alignment horizontal="center" vertical="top" wrapText="1"/>
    </xf>
    <xf numFmtId="171" fontId="179" fillId="0" borderId="42" xfId="612" applyFont="1" applyFill="1" applyBorder="1" applyAlignment="1">
      <alignment vertical="top"/>
    </xf>
    <xf numFmtId="2" fontId="179" fillId="0" borderId="42" xfId="794" applyNumberFormat="1" applyFont="1" applyFill="1" applyBorder="1" applyAlignment="1">
      <alignment horizontal="right" vertical="top"/>
    </xf>
    <xf numFmtId="171" fontId="179" fillId="0" borderId="0" xfId="612" applyFont="1" applyFill="1" applyBorder="1" applyAlignment="1">
      <alignment vertical="top"/>
    </xf>
    <xf numFmtId="0" fontId="179" fillId="0" borderId="0" xfId="794" applyFont="1" applyFill="1" applyAlignment="1">
      <alignment horizontal="center" vertical="top"/>
    </xf>
    <xf numFmtId="171" fontId="188" fillId="0" borderId="42" xfId="612" applyFont="1" applyFill="1" applyBorder="1" applyAlignment="1">
      <alignment vertical="top"/>
    </xf>
    <xf numFmtId="171" fontId="183" fillId="0" borderId="0" xfId="612" applyFont="1" applyFill="1" applyBorder="1" applyAlignment="1">
      <alignment vertical="top"/>
    </xf>
    <xf numFmtId="0" fontId="179" fillId="0" borderId="0" xfId="794" applyFont="1" applyFill="1" applyAlignment="1">
      <alignment vertical="top"/>
    </xf>
    <xf numFmtId="0" fontId="188" fillId="0" borderId="0" xfId="794" applyFont="1" applyFill="1" applyAlignment="1">
      <alignment horizontal="center"/>
    </xf>
    <xf numFmtId="0" fontId="188" fillId="0" borderId="0" xfId="794" applyFont="1" applyFill="1"/>
    <xf numFmtId="171" fontId="188" fillId="0" borderId="0" xfId="794" applyNumberFormat="1" applyFont="1" applyFill="1"/>
    <xf numFmtId="0" fontId="188" fillId="0" borderId="0" xfId="794" applyFont="1" applyFill="1" applyAlignment="1">
      <alignment horizontal="center" vertical="center"/>
    </xf>
    <xf numFmtId="2" fontId="110" fillId="0" borderId="15" xfId="0" applyNumberFormat="1" applyFont="1" applyFill="1" applyBorder="1" applyAlignment="1">
      <alignment horizontal="center" vertical="center"/>
    </xf>
    <xf numFmtId="171" fontId="67" fillId="0" borderId="0" xfId="0" applyNumberFormat="1" applyFont="1" applyFill="1"/>
    <xf numFmtId="171" fontId="138" fillId="0" borderId="0" xfId="0" applyNumberFormat="1" applyFont="1" applyFill="1"/>
    <xf numFmtId="171" fontId="125" fillId="0" borderId="0" xfId="0" applyNumberFormat="1" applyFont="1" applyFill="1" applyBorder="1"/>
    <xf numFmtId="171" fontId="67" fillId="0" borderId="0" xfId="0" applyNumberFormat="1" applyFont="1" applyFill="1" applyBorder="1"/>
    <xf numFmtId="171" fontId="132" fillId="0" borderId="0" xfId="0" applyNumberFormat="1" applyFont="1" applyFill="1"/>
    <xf numFmtId="0" fontId="126" fillId="0" borderId="0" xfId="0" applyFont="1" applyFill="1"/>
    <xf numFmtId="171" fontId="127" fillId="0" borderId="0" xfId="0" applyNumberFormat="1" applyFont="1" applyFill="1" applyAlignment="1">
      <alignment horizontal="center"/>
    </xf>
    <xf numFmtId="171" fontId="67" fillId="0" borderId="0" xfId="0" applyNumberFormat="1" applyFont="1" applyFill="1" applyBorder="1" applyAlignment="1"/>
    <xf numFmtId="171" fontId="125" fillId="0" borderId="0" xfId="0" applyNumberFormat="1" applyFont="1" applyFill="1"/>
    <xf numFmtId="0" fontId="125" fillId="0" borderId="0" xfId="0" applyNumberFormat="1" applyFont="1" applyFill="1"/>
    <xf numFmtId="183" fontId="133" fillId="0" borderId="0" xfId="0" applyNumberFormat="1" applyFont="1" applyFill="1" applyBorder="1" applyAlignment="1">
      <alignment horizontal="right" vertical="center"/>
    </xf>
    <xf numFmtId="171" fontId="128" fillId="0" borderId="0" xfId="0" applyNumberFormat="1" applyFont="1" applyFill="1" applyAlignment="1">
      <alignment horizontal="center"/>
    </xf>
    <xf numFmtId="171" fontId="125" fillId="0" borderId="0" xfId="0" applyNumberFormat="1" applyFont="1" applyFill="1" applyBorder="1" applyAlignment="1"/>
    <xf numFmtId="171" fontId="132" fillId="0" borderId="0" xfId="0" applyNumberFormat="1" applyFont="1" applyFill="1" applyBorder="1" applyAlignment="1"/>
    <xf numFmtId="0" fontId="68" fillId="0" borderId="29" xfId="0" applyNumberFormat="1" applyFont="1" applyFill="1" applyBorder="1" applyAlignment="1">
      <alignment horizontal="center" vertical="center"/>
    </xf>
    <xf numFmtId="171" fontId="68" fillId="0" borderId="29" xfId="0" applyNumberFormat="1" applyFont="1" applyFill="1" applyBorder="1" applyAlignment="1">
      <alignment horizontal="center"/>
    </xf>
    <xf numFmtId="171" fontId="136" fillId="0" borderId="0" xfId="0" applyNumberFormat="1" applyFont="1" applyFill="1"/>
    <xf numFmtId="171" fontId="123" fillId="0" borderId="0" xfId="0" applyNumberFormat="1" applyFont="1" applyFill="1" applyBorder="1"/>
    <xf numFmtId="171" fontId="68" fillId="0" borderId="0" xfId="0" applyNumberFormat="1" applyFont="1" applyFill="1" applyBorder="1"/>
    <xf numFmtId="171" fontId="68" fillId="0" borderId="0" xfId="0" applyNumberFormat="1" applyFont="1" applyFill="1"/>
    <xf numFmtId="171" fontId="68" fillId="0" borderId="45" xfId="0" applyNumberFormat="1" applyFont="1" applyFill="1" applyBorder="1" applyAlignment="1">
      <alignment horizontal="center"/>
    </xf>
    <xf numFmtId="171" fontId="68" fillId="0" borderId="45" xfId="0" applyNumberFormat="1" applyFont="1" applyFill="1" applyBorder="1"/>
    <xf numFmtId="0" fontId="68" fillId="0" borderId="45" xfId="0" applyNumberFormat="1" applyFont="1" applyFill="1" applyBorder="1" applyAlignment="1">
      <alignment horizontal="center"/>
    </xf>
    <xf numFmtId="171" fontId="68" fillId="0" borderId="46" xfId="0" applyNumberFormat="1" applyFont="1" applyFill="1" applyBorder="1" applyAlignment="1">
      <alignment horizontal="center"/>
    </xf>
    <xf numFmtId="0" fontId="68" fillId="0" borderId="46" xfId="0" applyNumberFormat="1" applyFont="1" applyFill="1" applyBorder="1" applyAlignment="1">
      <alignment horizontal="center"/>
    </xf>
    <xf numFmtId="171" fontId="136" fillId="0" borderId="0" xfId="0" applyNumberFormat="1" applyFont="1" applyFill="1" applyBorder="1" applyAlignment="1">
      <alignment horizontal="center" vertical="center"/>
    </xf>
    <xf numFmtId="171" fontId="131" fillId="0" borderId="47" xfId="0" applyNumberFormat="1" applyFont="1" applyFill="1" applyBorder="1" applyAlignment="1">
      <alignment horizontal="center"/>
    </xf>
    <xf numFmtId="171" fontId="68" fillId="0" borderId="47" xfId="0" applyNumberFormat="1" applyFont="1" applyFill="1" applyBorder="1" applyAlignment="1">
      <alignment horizontal="center"/>
    </xf>
    <xf numFmtId="0" fontId="68" fillId="0" borderId="47" xfId="0" applyNumberFormat="1" applyFont="1" applyFill="1" applyBorder="1" applyAlignment="1">
      <alignment horizontal="center"/>
    </xf>
    <xf numFmtId="171" fontId="134" fillId="0" borderId="47" xfId="0" applyNumberFormat="1" applyFont="1" applyFill="1" applyBorder="1" applyAlignment="1">
      <alignment horizontal="center"/>
    </xf>
    <xf numFmtId="4" fontId="55" fillId="0" borderId="24" xfId="0" applyNumberFormat="1" applyFont="1" applyFill="1" applyBorder="1" applyAlignment="1">
      <alignment vertical="center"/>
    </xf>
    <xf numFmtId="4" fontId="55" fillId="0" borderId="30" xfId="0" applyNumberFormat="1" applyFont="1" applyFill="1" applyBorder="1" applyAlignment="1">
      <alignment vertical="center"/>
    </xf>
    <xf numFmtId="4" fontId="55" fillId="0" borderId="29" xfId="0" applyNumberFormat="1" applyFont="1" applyFill="1" applyBorder="1" applyAlignment="1">
      <alignment vertical="center"/>
    </xf>
    <xf numFmtId="171" fontId="68" fillId="0" borderId="29" xfId="0" applyNumberFormat="1" applyFont="1" applyFill="1" applyBorder="1" applyAlignment="1">
      <alignment vertical="center"/>
    </xf>
    <xf numFmtId="4" fontId="137" fillId="0" borderId="0" xfId="0" applyNumberFormat="1" applyFont="1" applyFill="1" applyAlignment="1">
      <alignment vertical="center"/>
    </xf>
    <xf numFmtId="4" fontId="129" fillId="0" borderId="0" xfId="0" applyNumberFormat="1" applyFont="1" applyFill="1" applyBorder="1" applyAlignment="1">
      <alignment vertical="center"/>
    </xf>
    <xf numFmtId="4" fontId="55" fillId="0" borderId="0" xfId="0" applyNumberFormat="1" applyFont="1" applyFill="1" applyBorder="1" applyAlignment="1">
      <alignment vertical="center"/>
    </xf>
    <xf numFmtId="4" fontId="55" fillId="0" borderId="0" xfId="0" applyNumberFormat="1" applyFont="1" applyFill="1" applyAlignment="1">
      <alignment vertical="center"/>
    </xf>
    <xf numFmtId="49" fontId="55" fillId="0" borderId="30" xfId="0" applyNumberFormat="1" applyFont="1" applyFill="1" applyBorder="1" applyAlignment="1">
      <alignment vertical="center"/>
    </xf>
    <xf numFmtId="0" fontId="68" fillId="0" borderId="29" xfId="0" applyNumberFormat="1" applyFont="1" applyFill="1" applyBorder="1" applyAlignment="1">
      <alignment vertical="center"/>
    </xf>
    <xf numFmtId="180" fontId="136" fillId="0" borderId="0" xfId="0" applyNumberFormat="1" applyFont="1" applyFill="1" applyAlignment="1">
      <alignment vertical="center"/>
    </xf>
    <xf numFmtId="188" fontId="123" fillId="0" borderId="0" xfId="0" applyNumberFormat="1" applyFont="1" applyFill="1" applyBorder="1" applyAlignment="1">
      <alignment vertical="center"/>
    </xf>
    <xf numFmtId="171" fontId="68" fillId="0" borderId="0" xfId="0" applyNumberFormat="1" applyFont="1" applyFill="1" applyBorder="1" applyAlignment="1">
      <alignment vertical="center"/>
    </xf>
    <xf numFmtId="171" fontId="68" fillId="0" borderId="0" xfId="0" applyNumberFormat="1" applyFont="1" applyFill="1" applyAlignment="1">
      <alignment vertical="center"/>
    </xf>
    <xf numFmtId="171" fontId="68" fillId="0" borderId="29" xfId="0" applyNumberFormat="1" applyFont="1" applyFill="1" applyBorder="1" applyAlignment="1">
      <alignment horizontal="left" vertical="center"/>
    </xf>
    <xf numFmtId="0" fontId="67" fillId="0" borderId="29" xfId="0" applyNumberFormat="1" applyFont="1" applyFill="1" applyBorder="1" applyAlignment="1">
      <alignment horizontal="center" vertical="center"/>
    </xf>
    <xf numFmtId="188" fontId="84" fillId="0" borderId="0" xfId="0" applyNumberFormat="1" applyFont="1" applyFill="1" applyBorder="1" applyAlignment="1">
      <alignment vertical="center"/>
    </xf>
    <xf numFmtId="171" fontId="68" fillId="0" borderId="24" xfId="0" applyNumberFormat="1" applyFont="1" applyFill="1" applyBorder="1" applyAlignment="1">
      <alignment vertical="center"/>
    </xf>
    <xf numFmtId="171" fontId="68" fillId="0" borderId="30" xfId="0" applyNumberFormat="1" applyFont="1" applyFill="1" applyBorder="1" applyAlignment="1">
      <alignment vertical="center"/>
    </xf>
    <xf numFmtId="180" fontId="123" fillId="0" borderId="0" xfId="0" applyNumberFormat="1" applyFont="1" applyFill="1" applyAlignment="1">
      <alignment vertical="center"/>
    </xf>
    <xf numFmtId="171" fontId="123" fillId="0" borderId="0" xfId="0" applyNumberFormat="1" applyFont="1" applyFill="1" applyBorder="1" applyAlignment="1">
      <alignment vertical="center"/>
    </xf>
    <xf numFmtId="171" fontId="67" fillId="0" borderId="24" xfId="0" applyNumberFormat="1" applyFont="1" applyFill="1" applyBorder="1" applyAlignment="1">
      <alignment vertical="center"/>
    </xf>
    <xf numFmtId="49" fontId="67" fillId="0" borderId="30" xfId="0" applyNumberFormat="1" applyFont="1" applyFill="1" applyBorder="1" applyAlignment="1">
      <alignment vertical="center"/>
    </xf>
    <xf numFmtId="0" fontId="67" fillId="0" borderId="29" xfId="0" applyNumberFormat="1" applyFont="1" applyFill="1" applyBorder="1" applyAlignment="1">
      <alignment vertical="center"/>
    </xf>
    <xf numFmtId="0" fontId="135" fillId="0" borderId="29" xfId="0" quotePrefix="1" applyNumberFormat="1" applyFont="1" applyFill="1" applyBorder="1" applyAlignment="1">
      <alignment horizontal="center" vertical="center"/>
    </xf>
    <xf numFmtId="0" fontId="125" fillId="0" borderId="0" xfId="0" applyNumberFormat="1" applyFont="1" applyFill="1" applyBorder="1" applyAlignment="1">
      <alignment vertical="center"/>
    </xf>
    <xf numFmtId="0" fontId="67" fillId="0" borderId="0" xfId="0" quotePrefix="1" applyNumberFormat="1" applyFont="1" applyFill="1" applyBorder="1" applyAlignment="1">
      <alignment vertical="center"/>
    </xf>
    <xf numFmtId="171" fontId="67" fillId="0" borderId="0" xfId="0" applyNumberFormat="1" applyFont="1" applyFill="1" applyBorder="1" applyAlignment="1">
      <alignment vertical="center"/>
    </xf>
    <xf numFmtId="171" fontId="67" fillId="0" borderId="0" xfId="0" applyNumberFormat="1" applyFont="1" applyFill="1" applyAlignment="1">
      <alignment vertical="center"/>
    </xf>
    <xf numFmtId="0" fontId="130" fillId="0" borderId="0" xfId="0" applyFont="1" applyFill="1" applyBorder="1" applyAlignment="1">
      <alignment vertical="center"/>
    </xf>
    <xf numFmtId="49" fontId="67" fillId="0" borderId="0" xfId="0" applyNumberFormat="1" applyFont="1" applyFill="1" applyBorder="1" applyAlignment="1">
      <alignment vertical="center"/>
    </xf>
    <xf numFmtId="0" fontId="67" fillId="0" borderId="0" xfId="0" applyNumberFormat="1" applyFont="1" applyFill="1" applyBorder="1" applyAlignment="1">
      <alignment vertical="center"/>
    </xf>
    <xf numFmtId="171" fontId="67" fillId="0" borderId="0" xfId="0" applyNumberFormat="1" applyFont="1" applyFill="1" applyBorder="1" applyAlignment="1">
      <alignment horizontal="center" vertical="center"/>
    </xf>
    <xf numFmtId="0" fontId="67" fillId="0" borderId="0" xfId="0" applyNumberFormat="1" applyFont="1" applyFill="1" applyBorder="1" applyAlignment="1">
      <alignment horizontal="center" vertical="center"/>
    </xf>
    <xf numFmtId="171" fontId="68" fillId="0" borderId="0" xfId="0" applyNumberFormat="1" applyFont="1" applyFill="1" applyBorder="1" applyAlignment="1">
      <alignment horizontal="center" vertical="center"/>
    </xf>
    <xf numFmtId="171" fontId="125" fillId="0" borderId="0" xfId="0" applyNumberFormat="1" applyFont="1" applyFill="1" applyBorder="1" applyAlignment="1">
      <alignment vertical="center"/>
    </xf>
    <xf numFmtId="171" fontId="130" fillId="0" borderId="48" xfId="0" applyNumberFormat="1" applyFont="1" applyFill="1" applyBorder="1" applyAlignment="1">
      <alignment vertical="center"/>
    </xf>
    <xf numFmtId="171" fontId="130" fillId="0" borderId="49" xfId="0" applyNumberFormat="1" applyFont="1" applyFill="1" applyBorder="1" applyAlignment="1">
      <alignment vertical="center"/>
    </xf>
    <xf numFmtId="0" fontId="130" fillId="0" borderId="50" xfId="0" applyNumberFormat="1" applyFont="1" applyFill="1" applyBorder="1" applyAlignment="1">
      <alignment vertical="center"/>
    </xf>
    <xf numFmtId="171" fontId="68" fillId="0" borderId="50" xfId="0" applyNumberFormat="1" applyFont="1" applyFill="1" applyBorder="1" applyAlignment="1">
      <alignment vertical="center"/>
    </xf>
    <xf numFmtId="0" fontId="67" fillId="0" borderId="50" xfId="0" applyNumberFormat="1" applyFont="1" applyFill="1" applyBorder="1" applyAlignment="1">
      <alignment horizontal="center" vertical="center"/>
    </xf>
    <xf numFmtId="171" fontId="70" fillId="0" borderId="51" xfId="0" applyNumberFormat="1" applyFont="1" applyFill="1" applyBorder="1" applyAlignment="1" applyProtection="1">
      <alignment vertical="center"/>
      <protection locked="0"/>
    </xf>
    <xf numFmtId="171" fontId="67" fillId="0" borderId="52" xfId="0" applyNumberFormat="1" applyFont="1" applyFill="1" applyBorder="1" applyAlignment="1">
      <alignment vertical="center"/>
    </xf>
    <xf numFmtId="0" fontId="67" fillId="0" borderId="53" xfId="0" applyNumberFormat="1" applyFont="1" applyFill="1" applyBorder="1" applyAlignment="1">
      <alignment vertical="center"/>
    </xf>
    <xf numFmtId="171" fontId="67" fillId="0" borderId="53" xfId="0" applyNumberFormat="1" applyFont="1" applyFill="1" applyBorder="1" applyAlignment="1">
      <alignment vertical="center"/>
    </xf>
    <xf numFmtId="0" fontId="67" fillId="0" borderId="53" xfId="0" quotePrefix="1" applyNumberFormat="1" applyFont="1" applyFill="1" applyBorder="1" applyAlignment="1">
      <alignment horizontal="center" vertical="center"/>
    </xf>
    <xf numFmtId="171" fontId="68" fillId="0" borderId="53" xfId="0" applyNumberFormat="1" applyFont="1" applyFill="1" applyBorder="1" applyAlignment="1">
      <alignment vertical="center"/>
    </xf>
    <xf numFmtId="171" fontId="70" fillId="0" borderId="54" xfId="0" applyNumberFormat="1" applyFont="1" applyFill="1" applyBorder="1" applyAlignment="1" applyProtection="1">
      <alignment vertical="center"/>
      <protection locked="0"/>
    </xf>
    <xf numFmtId="171" fontId="70" fillId="0" borderId="55" xfId="0" applyNumberFormat="1" applyFont="1" applyFill="1" applyBorder="1" applyAlignment="1" applyProtection="1">
      <alignment vertical="center"/>
      <protection locked="0"/>
    </xf>
    <xf numFmtId="0" fontId="70" fillId="0" borderId="56" xfId="0" applyNumberFormat="1" applyFont="1" applyFill="1" applyBorder="1" applyAlignment="1" applyProtection="1">
      <alignment vertical="center"/>
      <protection locked="0"/>
    </xf>
    <xf numFmtId="171" fontId="67" fillId="0" borderId="56" xfId="0" applyNumberFormat="1" applyFont="1" applyFill="1" applyBorder="1" applyAlignment="1">
      <alignment vertical="center"/>
    </xf>
    <xf numFmtId="0" fontId="67" fillId="0" borderId="56" xfId="0" quotePrefix="1" applyNumberFormat="1" applyFont="1" applyFill="1" applyBorder="1" applyAlignment="1">
      <alignment horizontal="center" vertical="center"/>
    </xf>
    <xf numFmtId="171" fontId="68" fillId="0" borderId="56" xfId="0" applyNumberFormat="1" applyFont="1" applyFill="1" applyBorder="1" applyAlignment="1">
      <alignment vertical="center"/>
    </xf>
    <xf numFmtId="171" fontId="70" fillId="0" borderId="0" xfId="0" applyNumberFormat="1" applyFont="1" applyFill="1" applyBorder="1" applyAlignment="1" applyProtection="1">
      <alignment vertical="center"/>
      <protection locked="0"/>
    </xf>
    <xf numFmtId="0" fontId="67" fillId="0" borderId="0" xfId="0" applyFont="1" applyFill="1" applyBorder="1" applyAlignment="1">
      <alignment vertical="center"/>
    </xf>
    <xf numFmtId="171" fontId="68" fillId="0" borderId="50" xfId="0" applyNumberFormat="1" applyFont="1" applyFill="1" applyBorder="1" applyAlignment="1">
      <alignment horizontal="center" vertical="center"/>
    </xf>
    <xf numFmtId="171" fontId="67" fillId="0" borderId="53" xfId="0" applyNumberFormat="1" applyFont="1" applyFill="1" applyBorder="1" applyAlignment="1">
      <alignment horizontal="center" vertical="center" wrapText="1"/>
    </xf>
    <xf numFmtId="171" fontId="67" fillId="0" borderId="51" xfId="0" applyNumberFormat="1" applyFont="1" applyFill="1" applyBorder="1" applyAlignment="1">
      <alignment vertical="center"/>
    </xf>
    <xf numFmtId="171" fontId="67" fillId="0" borderId="53" xfId="0" applyNumberFormat="1" applyFont="1" applyFill="1" applyBorder="1" applyAlignment="1">
      <alignment horizontal="center" vertical="center"/>
    </xf>
    <xf numFmtId="171" fontId="68" fillId="0" borderId="53" xfId="0" applyNumberFormat="1" applyFont="1" applyFill="1" applyBorder="1" applyAlignment="1">
      <alignment horizontal="center" vertical="center"/>
    </xf>
    <xf numFmtId="0" fontId="125" fillId="0" borderId="0" xfId="0" quotePrefix="1" applyNumberFormat="1" applyFont="1" applyFill="1" applyBorder="1" applyAlignment="1">
      <alignment horizontal="center" vertical="center"/>
    </xf>
    <xf numFmtId="0" fontId="67" fillId="0" borderId="0" xfId="0" quotePrefix="1" applyNumberFormat="1" applyFont="1" applyFill="1" applyBorder="1" applyAlignment="1">
      <alignment horizontal="center" vertical="center"/>
    </xf>
    <xf numFmtId="0" fontId="125" fillId="0" borderId="0" xfId="0" applyNumberFormat="1" applyFont="1" applyFill="1" applyBorder="1" applyAlignment="1">
      <alignment horizontal="center" vertical="center"/>
    </xf>
    <xf numFmtId="171" fontId="67" fillId="0" borderId="51" xfId="0" applyNumberFormat="1" applyFont="1" applyFill="1" applyBorder="1" applyAlignment="1">
      <alignment vertical="center" wrapText="1"/>
    </xf>
    <xf numFmtId="171" fontId="67" fillId="0" borderId="52" xfId="0" applyNumberFormat="1" applyFont="1" applyFill="1" applyBorder="1" applyAlignment="1">
      <alignment vertical="center" wrapText="1"/>
    </xf>
    <xf numFmtId="0" fontId="67" fillId="0" borderId="53" xfId="0" applyNumberFormat="1" applyFont="1" applyFill="1" applyBorder="1" applyAlignment="1">
      <alignment vertical="center" wrapText="1"/>
    </xf>
    <xf numFmtId="171" fontId="68" fillId="0" borderId="53" xfId="0" applyNumberFormat="1" applyFont="1" applyFill="1" applyBorder="1" applyAlignment="1">
      <alignment horizontal="center" vertical="center" wrapText="1"/>
    </xf>
    <xf numFmtId="0" fontId="125" fillId="0" borderId="0" xfId="0" applyNumberFormat="1" applyFont="1" applyFill="1" applyBorder="1" applyAlignment="1">
      <alignment horizontal="center" vertical="center" wrapText="1"/>
    </xf>
    <xf numFmtId="171" fontId="70" fillId="0" borderId="51" xfId="0" applyNumberFormat="1" applyFont="1" applyFill="1" applyBorder="1" applyAlignment="1" applyProtection="1">
      <alignment vertical="center" wrapText="1"/>
      <protection locked="0"/>
    </xf>
    <xf numFmtId="0" fontId="130" fillId="0" borderId="52" xfId="0" applyFont="1" applyFill="1" applyBorder="1" applyAlignment="1">
      <alignment vertical="center" wrapText="1"/>
    </xf>
    <xf numFmtId="171" fontId="67" fillId="0" borderId="0" xfId="0" quotePrefix="1" applyNumberFormat="1" applyFont="1" applyFill="1" applyBorder="1" applyAlignment="1">
      <alignment horizontal="center" vertical="center"/>
    </xf>
    <xf numFmtId="0" fontId="67" fillId="0" borderId="52" xfId="0" applyFont="1" applyFill="1" applyBorder="1" applyAlignment="1">
      <alignment vertical="center" wrapText="1"/>
    </xf>
    <xf numFmtId="171" fontId="67" fillId="0" borderId="54" xfId="0" applyNumberFormat="1" applyFont="1" applyFill="1" applyBorder="1" applyAlignment="1">
      <alignment vertical="center" wrapText="1"/>
    </xf>
    <xf numFmtId="0" fontId="67" fillId="0" borderId="55" xfId="0" applyFont="1" applyFill="1" applyBorder="1" applyAlignment="1">
      <alignment vertical="center" wrapText="1"/>
    </xf>
    <xf numFmtId="0" fontId="67" fillId="0" borderId="56" xfId="0" applyNumberFormat="1" applyFont="1" applyFill="1" applyBorder="1" applyAlignment="1">
      <alignment vertical="center" wrapText="1"/>
    </xf>
    <xf numFmtId="171" fontId="67" fillId="0" borderId="56" xfId="0" applyNumberFormat="1" applyFont="1" applyFill="1" applyBorder="1" applyAlignment="1">
      <alignment horizontal="center" vertical="center" wrapText="1"/>
    </xf>
    <xf numFmtId="171" fontId="67" fillId="0" borderId="56" xfId="0" applyNumberFormat="1" applyFont="1" applyFill="1" applyBorder="1" applyAlignment="1">
      <alignment horizontal="center" vertical="center"/>
    </xf>
    <xf numFmtId="171" fontId="68" fillId="0" borderId="56" xfId="0" applyNumberFormat="1" applyFont="1" applyFill="1" applyBorder="1" applyAlignment="1">
      <alignment horizontal="center" vertical="center" wrapText="1"/>
    </xf>
    <xf numFmtId="171" fontId="70" fillId="0" borderId="0" xfId="0" applyNumberFormat="1" applyFont="1" applyFill="1" applyBorder="1" applyAlignment="1">
      <alignment vertical="center"/>
    </xf>
    <xf numFmtId="171" fontId="132" fillId="0" borderId="0" xfId="0" applyNumberFormat="1" applyFont="1" applyFill="1" applyAlignment="1">
      <alignment vertical="center"/>
    </xf>
    <xf numFmtId="0" fontId="67" fillId="0" borderId="0" xfId="0" applyNumberFormat="1" applyFont="1" applyFill="1" applyAlignment="1">
      <alignment horizontal="center" vertical="center"/>
    </xf>
    <xf numFmtId="0" fontId="67" fillId="0" borderId="0" xfId="0" applyFont="1" applyFill="1" applyAlignment="1">
      <alignment vertical="center"/>
    </xf>
    <xf numFmtId="0" fontId="67" fillId="0" borderId="0" xfId="0" applyNumberFormat="1" applyFont="1" applyFill="1" applyAlignment="1">
      <alignment vertical="center"/>
    </xf>
    <xf numFmtId="0" fontId="132" fillId="0" borderId="0" xfId="0" applyFont="1" applyFill="1" applyAlignment="1">
      <alignment vertical="center"/>
    </xf>
    <xf numFmtId="0" fontId="132" fillId="0" borderId="0" xfId="0" applyNumberFormat="1" applyFont="1" applyFill="1" applyAlignment="1">
      <alignment vertical="center"/>
    </xf>
    <xf numFmtId="171" fontId="132" fillId="0" borderId="0" xfId="0" applyNumberFormat="1" applyFont="1" applyFill="1" applyAlignment="1">
      <alignment horizontal="center" vertical="center"/>
    </xf>
    <xf numFmtId="171" fontId="132" fillId="0" borderId="0" xfId="0" applyNumberFormat="1" applyFont="1" applyFill="1" applyBorder="1" applyAlignment="1">
      <alignment vertical="center"/>
    </xf>
    <xf numFmtId="0" fontId="67" fillId="0" borderId="0" xfId="0" applyNumberFormat="1" applyFont="1" applyFill="1"/>
    <xf numFmtId="0" fontId="67" fillId="0" borderId="0" xfId="0" applyNumberFormat="1" applyFont="1" applyFill="1" applyAlignment="1">
      <alignment horizontal="center"/>
    </xf>
    <xf numFmtId="171" fontId="134" fillId="0" borderId="0" xfId="0" applyNumberFormat="1" applyFont="1" applyFill="1" applyBorder="1" applyAlignment="1">
      <alignment horizontal="center"/>
    </xf>
    <xf numFmtId="171" fontId="67" fillId="0" borderId="50" xfId="0" applyNumberFormat="1" applyFont="1" applyFill="1" applyBorder="1" applyAlignment="1">
      <alignment vertical="center"/>
    </xf>
    <xf numFmtId="188" fontId="67" fillId="0" borderId="0" xfId="0" applyNumberFormat="1" applyFont="1" applyFill="1" applyBorder="1"/>
    <xf numFmtId="0" fontId="126" fillId="0" borderId="0" xfId="0" applyFont="1" applyFill="1" applyBorder="1"/>
    <xf numFmtId="215" fontId="67" fillId="0" borderId="0" xfId="0" applyNumberFormat="1" applyFont="1" applyFill="1" applyBorder="1"/>
    <xf numFmtId="171" fontId="127" fillId="0" borderId="0" xfId="0" applyNumberFormat="1" applyFont="1" applyFill="1" applyBorder="1" applyAlignment="1">
      <alignment horizontal="center"/>
    </xf>
    <xf numFmtId="0" fontId="125" fillId="0" borderId="0" xfId="0" applyNumberFormat="1" applyFont="1" applyFill="1" applyBorder="1"/>
    <xf numFmtId="171" fontId="128" fillId="0" borderId="0" xfId="0" applyNumberFormat="1" applyFont="1" applyFill="1" applyBorder="1" applyAlignment="1">
      <alignment horizontal="center"/>
    </xf>
    <xf numFmtId="0" fontId="189" fillId="0" borderId="57" xfId="0" applyNumberFormat="1" applyFont="1" applyFill="1" applyBorder="1" applyAlignment="1">
      <alignment horizontal="center" vertical="center"/>
    </xf>
    <xf numFmtId="171" fontId="189" fillId="0" borderId="8" xfId="0" applyNumberFormat="1" applyFont="1" applyFill="1" applyBorder="1" applyAlignment="1">
      <alignment horizontal="center"/>
    </xf>
    <xf numFmtId="193" fontId="68" fillId="0" borderId="0" xfId="0" applyNumberFormat="1" applyFont="1" applyFill="1" applyBorder="1"/>
    <xf numFmtId="171" fontId="189" fillId="0" borderId="20" xfId="0" applyNumberFormat="1" applyFont="1" applyFill="1" applyBorder="1" applyAlignment="1">
      <alignment horizontal="center"/>
    </xf>
    <xf numFmtId="171" fontId="189" fillId="0" borderId="20" xfId="0" applyNumberFormat="1" applyFont="1" applyFill="1" applyBorder="1"/>
    <xf numFmtId="0" fontId="189" fillId="0" borderId="20" xfId="0" applyNumberFormat="1" applyFont="1" applyFill="1" applyBorder="1" applyAlignment="1">
      <alignment horizontal="center"/>
    </xf>
    <xf numFmtId="0" fontId="189" fillId="0" borderId="8" xfId="0" applyNumberFormat="1" applyFont="1" applyFill="1" applyBorder="1" applyAlignment="1">
      <alignment horizontal="center"/>
    </xf>
    <xf numFmtId="171" fontId="189" fillId="0" borderId="12" xfId="0" applyNumberFormat="1" applyFont="1" applyFill="1" applyBorder="1" applyAlignment="1">
      <alignment horizontal="center"/>
    </xf>
    <xf numFmtId="0" fontId="189" fillId="0" borderId="12" xfId="0" applyNumberFormat="1" applyFont="1" applyFill="1" applyBorder="1" applyAlignment="1">
      <alignment horizontal="center"/>
    </xf>
    <xf numFmtId="171" fontId="190" fillId="0" borderId="22" xfId="0" applyNumberFormat="1" applyFont="1" applyFill="1" applyBorder="1" applyAlignment="1">
      <alignment horizontal="center"/>
    </xf>
    <xf numFmtId="171" fontId="189" fillId="0" borderId="22" xfId="0" applyNumberFormat="1" applyFont="1" applyFill="1" applyBorder="1" applyAlignment="1">
      <alignment horizontal="center"/>
    </xf>
    <xf numFmtId="0" fontId="189" fillId="0" borderId="22" xfId="0" applyNumberFormat="1" applyFont="1" applyFill="1" applyBorder="1" applyAlignment="1">
      <alignment horizontal="center"/>
    </xf>
    <xf numFmtId="4" fontId="55" fillId="0" borderId="58" xfId="0" applyNumberFormat="1" applyFont="1" applyFill="1" applyBorder="1" applyAlignment="1">
      <alignment vertical="center"/>
    </xf>
    <xf numFmtId="4" fontId="55" fillId="0" borderId="59" xfId="0" applyNumberFormat="1" applyFont="1" applyFill="1" applyBorder="1" applyAlignment="1">
      <alignment vertical="center"/>
    </xf>
    <xf numFmtId="4" fontId="55" fillId="0" borderId="60" xfId="0" applyNumberFormat="1" applyFont="1" applyFill="1" applyBorder="1" applyAlignment="1">
      <alignment vertical="center"/>
    </xf>
    <xf numFmtId="4" fontId="55" fillId="0" borderId="8" xfId="0" applyNumberFormat="1" applyFont="1" applyFill="1" applyBorder="1" applyAlignment="1">
      <alignment vertical="center"/>
    </xf>
    <xf numFmtId="4" fontId="24" fillId="0" borderId="8" xfId="0" applyNumberFormat="1" applyFont="1" applyFill="1" applyBorder="1" applyAlignment="1">
      <alignment vertical="center"/>
    </xf>
    <xf numFmtId="171" fontId="55" fillId="0" borderId="8" xfId="0" applyNumberFormat="1" applyFont="1" applyFill="1" applyBorder="1" applyAlignment="1">
      <alignment vertical="center"/>
    </xf>
    <xf numFmtId="4" fontId="24" fillId="0" borderId="8" xfId="0" applyNumberFormat="1" applyFont="1" applyFill="1" applyBorder="1" applyAlignment="1">
      <alignment horizontal="center" vertical="center"/>
    </xf>
    <xf numFmtId="4" fontId="147" fillId="0" borderId="61" xfId="0" applyNumberFormat="1" applyFont="1" applyFill="1" applyBorder="1" applyAlignment="1">
      <alignment vertical="center"/>
    </xf>
    <xf numFmtId="4" fontId="55" fillId="0" borderId="61" xfId="0" applyNumberFormat="1" applyFont="1" applyFill="1" applyBorder="1" applyAlignment="1">
      <alignment vertical="center"/>
    </xf>
    <xf numFmtId="4" fontId="55" fillId="0" borderId="62" xfId="0" applyNumberFormat="1" applyFont="1" applyFill="1" applyBorder="1" applyAlignment="1">
      <alignment vertical="center"/>
    </xf>
    <xf numFmtId="4" fontId="55" fillId="0" borderId="20" xfId="0" applyNumberFormat="1" applyFont="1" applyFill="1" applyBorder="1" applyAlignment="1">
      <alignment vertical="center"/>
    </xf>
    <xf numFmtId="171" fontId="68" fillId="0" borderId="20" xfId="0" applyNumberFormat="1" applyFont="1" applyFill="1" applyBorder="1" applyAlignment="1">
      <alignment vertical="center"/>
    </xf>
    <xf numFmtId="4" fontId="55" fillId="0" borderId="20" xfId="0" applyNumberFormat="1" applyFont="1" applyFill="1" applyBorder="1" applyAlignment="1">
      <alignment horizontal="right" vertical="center"/>
    </xf>
    <xf numFmtId="171" fontId="68" fillId="0" borderId="8" xfId="0" applyNumberFormat="1" applyFont="1" applyFill="1" applyBorder="1" applyAlignment="1">
      <alignment vertical="center"/>
    </xf>
    <xf numFmtId="171" fontId="55" fillId="0" borderId="20" xfId="612" applyNumberFormat="1" applyFont="1" applyFill="1" applyBorder="1" applyAlignment="1">
      <alignment vertical="center"/>
    </xf>
    <xf numFmtId="171" fontId="55" fillId="0" borderId="20" xfId="612" applyFont="1" applyFill="1" applyBorder="1" applyAlignment="1">
      <alignment vertical="center"/>
    </xf>
    <xf numFmtId="4" fontId="55" fillId="0" borderId="20" xfId="0" applyNumberFormat="1" applyFont="1" applyFill="1" applyBorder="1" applyAlignment="1">
      <alignment horizontal="center" vertical="center"/>
    </xf>
    <xf numFmtId="171" fontId="55" fillId="0" borderId="20" xfId="612" applyFont="1" applyFill="1" applyBorder="1" applyAlignment="1">
      <alignment horizontal="right" vertical="center"/>
    </xf>
    <xf numFmtId="171" fontId="55" fillId="0" borderId="20" xfId="0" applyNumberFormat="1" applyFont="1" applyFill="1" applyBorder="1" applyAlignment="1">
      <alignment vertical="center"/>
    </xf>
    <xf numFmtId="171" fontId="68" fillId="0" borderId="8" xfId="0" applyNumberFormat="1" applyFont="1" applyFill="1" applyBorder="1" applyAlignment="1">
      <alignment horizontal="right" vertical="center"/>
    </xf>
    <xf numFmtId="171" fontId="55" fillId="42" borderId="20" xfId="0" applyNumberFormat="1" applyFont="1" applyFill="1" applyBorder="1" applyAlignment="1">
      <alignment vertical="center"/>
    </xf>
    <xf numFmtId="0" fontId="68" fillId="0" borderId="8" xfId="0" applyNumberFormat="1" applyFont="1" applyFill="1" applyBorder="1" applyAlignment="1">
      <alignment vertical="center"/>
    </xf>
    <xf numFmtId="171" fontId="68" fillId="42" borderId="8" xfId="0" applyNumberFormat="1" applyFont="1" applyFill="1" applyBorder="1" applyAlignment="1">
      <alignment vertical="center"/>
    </xf>
    <xf numFmtId="0" fontId="68" fillId="0" borderId="8" xfId="0" applyNumberFormat="1" applyFont="1" applyFill="1" applyBorder="1" applyAlignment="1">
      <alignment horizontal="center" vertical="center"/>
    </xf>
    <xf numFmtId="180" fontId="68" fillId="0" borderId="0" xfId="0" applyNumberFormat="1" applyFont="1" applyFill="1" applyBorder="1" applyAlignment="1">
      <alignment vertical="center"/>
    </xf>
    <xf numFmtId="188" fontId="68" fillId="0" borderId="0" xfId="0" applyNumberFormat="1" applyFont="1" applyFill="1" applyBorder="1" applyAlignment="1">
      <alignment vertical="center"/>
    </xf>
    <xf numFmtId="171" fontId="68" fillId="0" borderId="22" xfId="0" applyNumberFormat="1" applyFont="1" applyFill="1" applyBorder="1" applyAlignment="1">
      <alignment horizontal="left" vertical="center"/>
    </xf>
    <xf numFmtId="171" fontId="68" fillId="0" borderId="22" xfId="0" applyNumberFormat="1" applyFont="1" applyFill="1" applyBorder="1" applyAlignment="1">
      <alignment vertical="center"/>
    </xf>
    <xf numFmtId="0" fontId="68" fillId="0" borderId="63" xfId="0" applyNumberFormat="1" applyFont="1" applyFill="1" applyBorder="1" applyAlignment="1">
      <alignment vertical="center"/>
    </xf>
    <xf numFmtId="0" fontId="68" fillId="0" borderId="22" xfId="0" applyNumberFormat="1" applyFont="1" applyFill="1" applyBorder="1" applyAlignment="1">
      <alignment horizontal="center" vertical="center"/>
    </xf>
    <xf numFmtId="188" fontId="68" fillId="0" borderId="0" xfId="612" applyNumberFormat="1" applyFont="1" applyFill="1" applyBorder="1" applyAlignment="1">
      <alignment vertical="center"/>
    </xf>
    <xf numFmtId="171" fontId="68" fillId="0" borderId="25" xfId="0" applyNumberFormat="1" applyFont="1" applyFill="1" applyBorder="1" applyAlignment="1">
      <alignment vertical="center"/>
    </xf>
    <xf numFmtId="171" fontId="68" fillId="0" borderId="28" xfId="0" applyNumberFormat="1" applyFont="1" applyFill="1" applyBorder="1" applyAlignment="1">
      <alignment vertical="center"/>
    </xf>
    <xf numFmtId="0" fontId="68" fillId="0" borderId="64" xfId="0" applyNumberFormat="1" applyFont="1" applyFill="1" applyBorder="1" applyAlignment="1">
      <alignment vertical="center"/>
    </xf>
    <xf numFmtId="0" fontId="68" fillId="0" borderId="8" xfId="0" quotePrefix="1" applyNumberFormat="1" applyFont="1" applyFill="1" applyBorder="1" applyAlignment="1">
      <alignment horizontal="center" vertical="center"/>
    </xf>
    <xf numFmtId="0" fontId="68" fillId="0" borderId="0" xfId="0" applyNumberFormat="1" applyFont="1" applyFill="1" applyBorder="1" applyAlignment="1">
      <alignment vertical="center"/>
    </xf>
    <xf numFmtId="49" fontId="68" fillId="0" borderId="0" xfId="0" applyNumberFormat="1" applyFont="1" applyFill="1" applyBorder="1" applyAlignment="1">
      <alignment vertical="center"/>
    </xf>
    <xf numFmtId="0" fontId="68" fillId="0" borderId="0" xfId="0" quotePrefix="1" applyNumberFormat="1" applyFont="1" applyFill="1" applyBorder="1" applyAlignment="1">
      <alignment horizontal="center" vertical="center"/>
    </xf>
    <xf numFmtId="0" fontId="68" fillId="0" borderId="0" xfId="0" quotePrefix="1" applyNumberFormat="1" applyFont="1" applyFill="1" applyBorder="1" applyAlignment="1">
      <alignment vertical="center"/>
    </xf>
    <xf numFmtId="0" fontId="68" fillId="0" borderId="0" xfId="0" applyNumberFormat="1" applyFont="1" applyFill="1" applyBorder="1" applyAlignment="1">
      <alignment horizontal="center" vertical="center"/>
    </xf>
    <xf numFmtId="171" fontId="192" fillId="0" borderId="25" xfId="0" applyNumberFormat="1" applyFont="1" applyFill="1" applyBorder="1" applyAlignment="1">
      <alignment vertical="center"/>
    </xf>
    <xf numFmtId="171" fontId="130" fillId="0" borderId="28" xfId="0" applyNumberFormat="1" applyFont="1" applyFill="1" applyBorder="1" applyAlignment="1">
      <alignment vertical="center"/>
    </xf>
    <xf numFmtId="0" fontId="130" fillId="0" borderId="65" xfId="0" applyNumberFormat="1" applyFont="1" applyFill="1" applyBorder="1" applyAlignment="1">
      <alignment vertical="center"/>
    </xf>
    <xf numFmtId="171" fontId="69" fillId="0" borderId="25" xfId="0" applyNumberFormat="1" applyFont="1" applyFill="1" applyBorder="1" applyAlignment="1" applyProtection="1">
      <alignment vertical="center"/>
      <protection locked="0"/>
    </xf>
    <xf numFmtId="0" fontId="68" fillId="0" borderId="66" xfId="0" applyNumberFormat="1" applyFont="1" applyFill="1" applyBorder="1" applyAlignment="1">
      <alignment vertical="center"/>
    </xf>
    <xf numFmtId="171" fontId="131" fillId="0" borderId="8" xfId="0" applyNumberFormat="1" applyFont="1" applyFill="1" applyBorder="1" applyAlignment="1">
      <alignment vertical="center"/>
    </xf>
    <xf numFmtId="171" fontId="68" fillId="0" borderId="0" xfId="0" applyNumberFormat="1" applyFont="1" applyFill="1" applyBorder="1" applyAlignment="1">
      <alignment horizontal="left" vertical="center"/>
    </xf>
    <xf numFmtId="49" fontId="68" fillId="0" borderId="0" xfId="0" applyNumberFormat="1" applyFont="1" applyFill="1" applyBorder="1" applyAlignment="1">
      <alignment horizontal="left" vertical="center"/>
    </xf>
    <xf numFmtId="0" fontId="68" fillId="0" borderId="0" xfId="0" applyNumberFormat="1" applyFont="1" applyFill="1" applyBorder="1" applyAlignment="1">
      <alignment horizontal="left" vertical="center"/>
    </xf>
    <xf numFmtId="171" fontId="69" fillId="0" borderId="0" xfId="0" applyNumberFormat="1" applyFont="1" applyFill="1" applyBorder="1" applyAlignment="1" applyProtection="1">
      <alignment vertical="center"/>
      <protection locked="0"/>
    </xf>
    <xf numFmtId="171" fontId="69" fillId="0" borderId="8" xfId="185" applyNumberFormat="1" applyFont="1" applyFill="1" applyBorder="1" applyAlignment="1">
      <alignment vertical="center"/>
    </xf>
    <xf numFmtId="0" fontId="130" fillId="0" borderId="8" xfId="0" applyNumberFormat="1" applyFont="1" applyFill="1" applyBorder="1" applyAlignment="1">
      <alignment vertical="center"/>
    </xf>
    <xf numFmtId="171" fontId="68" fillId="0" borderId="8" xfId="0" applyNumberFormat="1" applyFont="1" applyFill="1" applyBorder="1" applyAlignment="1">
      <alignment horizontal="center" vertical="center"/>
    </xf>
    <xf numFmtId="0" fontId="68" fillId="0" borderId="25" xfId="0" applyNumberFormat="1" applyFont="1" applyFill="1" applyBorder="1" applyAlignment="1">
      <alignment horizontal="left" vertical="center"/>
    </xf>
    <xf numFmtId="171" fontId="68" fillId="0" borderId="28" xfId="0" applyNumberFormat="1" applyFont="1" applyFill="1" applyBorder="1" applyAlignment="1">
      <alignment vertical="center" wrapText="1"/>
    </xf>
    <xf numFmtId="171" fontId="68" fillId="0" borderId="8" xfId="0" applyNumberFormat="1" applyFont="1" applyFill="1" applyBorder="1" applyAlignment="1">
      <alignment horizontal="center" vertical="center" wrapText="1"/>
    </xf>
    <xf numFmtId="0" fontId="98" fillId="0" borderId="0" xfId="186" applyFont="1" applyFill="1" applyBorder="1" applyAlignment="1">
      <alignment vertical="center" wrapText="1"/>
    </xf>
    <xf numFmtId="0" fontId="68" fillId="0" borderId="8" xfId="0" applyNumberFormat="1" applyFont="1" applyFill="1" applyBorder="1" applyAlignment="1">
      <alignment vertical="center" wrapText="1"/>
    </xf>
    <xf numFmtId="171" fontId="69" fillId="0" borderId="28" xfId="0" applyNumberFormat="1" applyFont="1" applyFill="1" applyBorder="1" applyAlignment="1">
      <alignment vertical="center" wrapText="1"/>
    </xf>
    <xf numFmtId="171" fontId="131" fillId="0" borderId="8" xfId="0" applyNumberFormat="1" applyFont="1" applyFill="1" applyBorder="1" applyAlignment="1">
      <alignment horizontal="center" vertical="center"/>
    </xf>
    <xf numFmtId="0" fontId="193" fillId="0" borderId="67" xfId="186" applyFont="1" applyFill="1" applyBorder="1" applyAlignment="1">
      <alignment vertical="center" wrapText="1"/>
    </xf>
    <xf numFmtId="0" fontId="68" fillId="0" borderId="67" xfId="0" applyFont="1" applyFill="1" applyBorder="1" applyAlignment="1">
      <alignment vertical="center" wrapText="1"/>
    </xf>
    <xf numFmtId="0" fontId="68" fillId="0" borderId="67" xfId="0" applyNumberFormat="1" applyFont="1" applyFill="1" applyBorder="1" applyAlignment="1">
      <alignment vertical="center" wrapText="1"/>
    </xf>
    <xf numFmtId="171" fontId="68" fillId="0" borderId="67" xfId="0" applyNumberFormat="1" applyFont="1" applyFill="1" applyBorder="1" applyAlignment="1">
      <alignment horizontal="center" vertical="center" wrapText="1"/>
    </xf>
    <xf numFmtId="171" fontId="68" fillId="0" borderId="67" xfId="0" applyNumberFormat="1" applyFont="1" applyFill="1" applyBorder="1" applyAlignment="1">
      <alignment horizontal="center" vertical="center"/>
    </xf>
    <xf numFmtId="0" fontId="68" fillId="0" borderId="67" xfId="0" quotePrefix="1" applyNumberFormat="1" applyFont="1" applyFill="1" applyBorder="1" applyAlignment="1">
      <alignment horizontal="center" vertical="center"/>
    </xf>
    <xf numFmtId="0" fontId="68" fillId="0" borderId="67" xfId="0" quotePrefix="1" applyNumberFormat="1" applyFont="1" applyFill="1" applyBorder="1" applyAlignment="1">
      <alignment vertical="center"/>
    </xf>
    <xf numFmtId="0" fontId="68" fillId="0" borderId="0" xfId="0" applyFont="1" applyFill="1"/>
    <xf numFmtId="0" fontId="193" fillId="0" borderId="0" xfId="186" applyFont="1" applyFill="1" applyBorder="1" applyAlignment="1">
      <alignment vertical="center" wrapText="1"/>
    </xf>
    <xf numFmtId="0" fontId="68" fillId="0" borderId="0" xfId="0" applyFont="1" applyFill="1" applyBorder="1" applyAlignment="1">
      <alignment vertical="center" wrapText="1"/>
    </xf>
    <xf numFmtId="0" fontId="68" fillId="0" borderId="0" xfId="0" applyNumberFormat="1" applyFont="1" applyFill="1" applyBorder="1" applyAlignment="1">
      <alignment vertical="center" wrapText="1"/>
    </xf>
    <xf numFmtId="171" fontId="68" fillId="0" borderId="0" xfId="0" applyNumberFormat="1" applyFont="1" applyFill="1" applyBorder="1" applyAlignment="1">
      <alignment horizontal="center" vertical="center" wrapText="1"/>
    </xf>
    <xf numFmtId="171" fontId="130" fillId="0" borderId="25" xfId="0" applyNumberFormat="1" applyFont="1" applyFill="1" applyBorder="1" applyAlignment="1">
      <alignment vertical="center"/>
    </xf>
    <xf numFmtId="0" fontId="130" fillId="0" borderId="28" xfId="0" applyNumberFormat="1" applyFont="1" applyFill="1" applyBorder="1" applyAlignment="1">
      <alignment vertical="center"/>
    </xf>
    <xf numFmtId="171" fontId="69" fillId="0" borderId="25" xfId="0" applyNumberFormat="1" applyFont="1" applyFill="1" applyBorder="1" applyAlignment="1">
      <alignment vertical="center" wrapText="1"/>
    </xf>
    <xf numFmtId="0" fontId="68" fillId="0" borderId="0" xfId="0" applyNumberFormat="1" applyFont="1" applyFill="1" applyBorder="1" applyAlignment="1">
      <alignment horizontal="center" vertical="center" wrapText="1"/>
    </xf>
    <xf numFmtId="171" fontId="69" fillId="0" borderId="25" xfId="0" applyNumberFormat="1" applyFont="1" applyFill="1" applyBorder="1" applyAlignment="1">
      <alignment vertical="center"/>
    </xf>
    <xf numFmtId="171" fontId="69" fillId="0" borderId="8" xfId="0" applyNumberFormat="1" applyFont="1" applyFill="1" applyBorder="1" applyAlignment="1">
      <alignment horizontal="center" vertical="center"/>
    </xf>
    <xf numFmtId="0" fontId="130" fillId="0" borderId="28" xfId="0" applyFont="1" applyFill="1" applyBorder="1" applyAlignment="1">
      <alignment vertical="center" wrapText="1"/>
    </xf>
    <xf numFmtId="171" fontId="131" fillId="0" borderId="8" xfId="0" applyNumberFormat="1" applyFont="1" applyFill="1" applyBorder="1" applyAlignment="1">
      <alignment horizontal="center" vertical="center" wrapText="1"/>
    </xf>
    <xf numFmtId="171" fontId="194" fillId="0" borderId="8" xfId="0" applyNumberFormat="1" applyFont="1" applyFill="1" applyBorder="1" applyAlignment="1">
      <alignment horizontal="center" vertical="center" wrapText="1"/>
    </xf>
    <xf numFmtId="171" fontId="194" fillId="0" borderId="8" xfId="0" applyNumberFormat="1" applyFont="1" applyFill="1" applyBorder="1" applyAlignment="1">
      <alignment horizontal="center" vertical="center"/>
    </xf>
    <xf numFmtId="0" fontId="68" fillId="0" borderId="28" xfId="0" applyFont="1" applyFill="1" applyBorder="1" applyAlignment="1">
      <alignment vertical="center" wrapText="1"/>
    </xf>
    <xf numFmtId="0" fontId="68" fillId="0" borderId="28" xfId="0" applyNumberFormat="1" applyFont="1" applyFill="1" applyBorder="1" applyAlignment="1">
      <alignment vertical="center"/>
    </xf>
    <xf numFmtId="171" fontId="69" fillId="0" borderId="68" xfId="0" applyNumberFormat="1" applyFont="1" applyFill="1" applyBorder="1" applyAlignment="1">
      <alignment vertical="center"/>
    </xf>
    <xf numFmtId="171" fontId="68" fillId="0" borderId="69" xfId="0" applyNumberFormat="1" applyFont="1" applyFill="1" applyBorder="1" applyAlignment="1">
      <alignment vertical="center"/>
    </xf>
    <xf numFmtId="0" fontId="73" fillId="0" borderId="0" xfId="915" applyFont="1" applyBorder="1" applyAlignment="1">
      <alignment horizontal="left" vertical="center" wrapText="1"/>
    </xf>
    <xf numFmtId="171" fontId="191" fillId="0" borderId="8" xfId="0" applyNumberFormat="1" applyFont="1" applyFill="1" applyBorder="1" applyAlignment="1">
      <alignment horizontal="center" vertical="center" wrapText="1"/>
    </xf>
    <xf numFmtId="171" fontId="189" fillId="0" borderId="8" xfId="0" applyNumberFormat="1" applyFont="1" applyFill="1" applyBorder="1" applyAlignment="1">
      <alignment horizontal="center" vertical="center" wrapText="1"/>
    </xf>
    <xf numFmtId="171" fontId="68" fillId="0" borderId="8" xfId="0" applyNumberFormat="1" applyFont="1" applyFill="1" applyBorder="1" applyAlignment="1">
      <alignment vertical="center"/>
    </xf>
    <xf numFmtId="171" fontId="189" fillId="0" borderId="8" xfId="0" applyNumberFormat="1" applyFont="1" applyFill="1" applyBorder="1" applyAlignment="1">
      <alignment horizontal="center"/>
    </xf>
    <xf numFmtId="171" fontId="190" fillId="0" borderId="8" xfId="0" applyNumberFormat="1" applyFont="1" applyFill="1" applyBorder="1" applyAlignment="1">
      <alignment horizontal="center" vertical="center" wrapText="1"/>
    </xf>
    <xf numFmtId="171" fontId="189" fillId="0" borderId="8" xfId="0" applyNumberFormat="1" applyFont="1" applyFill="1" applyBorder="1" applyAlignment="1">
      <alignment horizontal="center" vertical="center"/>
    </xf>
    <xf numFmtId="171" fontId="124" fillId="0" borderId="0" xfId="0" applyNumberFormat="1" applyFont="1" applyFill="1" applyBorder="1" applyAlignment="1">
      <alignment horizontal="center"/>
    </xf>
    <xf numFmtId="213" fontId="124" fillId="0" borderId="0" xfId="0" applyNumberFormat="1" applyFont="1" applyFill="1" applyBorder="1" applyAlignment="1">
      <alignment horizontal="center"/>
    </xf>
    <xf numFmtId="211" fontId="124" fillId="0" borderId="0" xfId="0" applyNumberFormat="1" applyFont="1" applyFill="1" applyBorder="1" applyAlignment="1">
      <alignment horizontal="center"/>
    </xf>
    <xf numFmtId="171" fontId="189" fillId="0" borderId="70" xfId="0" applyNumberFormat="1" applyFont="1" applyFill="1" applyBorder="1" applyAlignment="1">
      <alignment horizontal="center" vertical="center"/>
    </xf>
    <xf numFmtId="171" fontId="189" fillId="0" borderId="71" xfId="0" applyNumberFormat="1" applyFont="1" applyFill="1" applyBorder="1" applyAlignment="1">
      <alignment horizontal="center" vertical="center"/>
    </xf>
    <xf numFmtId="171" fontId="189" fillId="0" borderId="72" xfId="0" applyNumberFormat="1" applyFont="1" applyFill="1" applyBorder="1" applyAlignment="1">
      <alignment horizontal="center" vertical="center"/>
    </xf>
    <xf numFmtId="171" fontId="69" fillId="0" borderId="25" xfId="0" applyNumberFormat="1" applyFont="1" applyFill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171" fontId="69" fillId="0" borderId="25" xfId="0" applyNumberFormat="1" applyFont="1" applyFill="1" applyBorder="1" applyAlignment="1" applyProtection="1">
      <alignment vertical="center" wrapText="1"/>
      <protection locked="0"/>
    </xf>
    <xf numFmtId="49" fontId="181" fillId="0" borderId="33" xfId="794" applyNumberFormat="1" applyFont="1" applyFill="1" applyBorder="1" applyAlignment="1">
      <alignment horizontal="center" vertical="center" wrapText="1"/>
    </xf>
    <xf numFmtId="0" fontId="181" fillId="0" borderId="33" xfId="794" applyFont="1" applyFill="1" applyBorder="1" applyAlignment="1">
      <alignment horizontal="center" vertical="center" wrapText="1"/>
    </xf>
    <xf numFmtId="2" fontId="181" fillId="0" borderId="33" xfId="794" applyNumberFormat="1" applyFont="1" applyFill="1" applyBorder="1" applyAlignment="1">
      <alignment horizontal="center" vertical="center" wrapText="1"/>
    </xf>
    <xf numFmtId="0" fontId="179" fillId="0" borderId="33" xfId="794" applyFont="1" applyFill="1" applyBorder="1" applyAlignment="1">
      <alignment horizontal="center" vertical="center"/>
    </xf>
    <xf numFmtId="0" fontId="186" fillId="0" borderId="33" xfId="794" applyFont="1" applyFill="1" applyBorder="1" applyAlignment="1">
      <alignment horizontal="center" vertical="center" wrapText="1"/>
    </xf>
    <xf numFmtId="0" fontId="181" fillId="0" borderId="35" xfId="794" applyFont="1" applyFill="1" applyBorder="1" applyAlignment="1">
      <alignment horizontal="center" vertical="center" wrapText="1"/>
    </xf>
    <xf numFmtId="0" fontId="186" fillId="0" borderId="73" xfId="794" applyFont="1" applyFill="1" applyBorder="1" applyAlignment="1">
      <alignment horizontal="center" vertical="center"/>
    </xf>
    <xf numFmtId="0" fontId="186" fillId="0" borderId="74" xfId="794" applyFont="1" applyFill="1" applyBorder="1" applyAlignment="1">
      <alignment horizontal="center" vertical="center"/>
    </xf>
    <xf numFmtId="0" fontId="186" fillId="0" borderId="32" xfId="794" applyFont="1" applyFill="1" applyBorder="1" applyAlignment="1">
      <alignment horizontal="center" vertical="center"/>
    </xf>
    <xf numFmtId="0" fontId="186" fillId="0" borderId="33" xfId="794" applyFont="1" applyFill="1" applyBorder="1" applyAlignment="1">
      <alignment horizontal="center" vertical="top" wrapText="1"/>
    </xf>
    <xf numFmtId="0" fontId="179" fillId="0" borderId="33" xfId="794" applyFont="1" applyFill="1" applyBorder="1" applyAlignment="1">
      <alignment vertical="top"/>
    </xf>
    <xf numFmtId="0" fontId="182" fillId="42" borderId="0" xfId="794" applyFont="1" applyFill="1" applyAlignment="1">
      <alignment horizontal="left" wrapText="1"/>
    </xf>
    <xf numFmtId="0" fontId="11" fillId="0" borderId="0" xfId="794" applyAlignment="1">
      <alignment horizontal="left" wrapText="1"/>
    </xf>
    <xf numFmtId="2" fontId="179" fillId="0" borderId="0" xfId="794" applyNumberFormat="1" applyFont="1" applyFill="1" applyBorder="1" applyAlignment="1">
      <alignment horizontal="center" wrapText="1"/>
    </xf>
    <xf numFmtId="0" fontId="181" fillId="0" borderId="73" xfId="794" applyFont="1" applyFill="1" applyBorder="1" applyAlignment="1">
      <alignment horizontal="center" vertical="center" wrapText="1"/>
    </xf>
    <xf numFmtId="0" fontId="181" fillId="0" borderId="74" xfId="794" applyFont="1" applyFill="1" applyBorder="1" applyAlignment="1">
      <alignment horizontal="center" vertical="center" wrapText="1"/>
    </xf>
    <xf numFmtId="0" fontId="155" fillId="0" borderId="0" xfId="0" applyFont="1" applyBorder="1" applyAlignment="1">
      <alignment horizontal="center" vertical="center"/>
    </xf>
    <xf numFmtId="0" fontId="76" fillId="0" borderId="0" xfId="0" applyFont="1" applyFill="1" applyBorder="1" applyAlignment="1">
      <alignment horizontal="center" vertical="center"/>
    </xf>
    <xf numFmtId="0" fontId="85" fillId="31" borderId="8" xfId="0" applyFont="1" applyFill="1" applyBorder="1" applyAlignment="1">
      <alignment horizontal="center" vertical="center" wrapText="1"/>
    </xf>
    <xf numFmtId="0" fontId="85" fillId="26" borderId="8" xfId="0" applyFont="1" applyFill="1" applyBorder="1" applyAlignment="1">
      <alignment horizontal="center" vertical="center" wrapText="1"/>
    </xf>
    <xf numFmtId="15" fontId="96" fillId="43" borderId="25" xfId="0" applyNumberFormat="1" applyFont="1" applyFill="1" applyBorder="1" applyAlignment="1">
      <alignment horizontal="center" vertical="center" wrapText="1"/>
    </xf>
    <xf numFmtId="0" fontId="96" fillId="43" borderId="4" xfId="0" applyFont="1" applyFill="1" applyBorder="1" applyAlignment="1">
      <alignment horizontal="center" vertical="center" wrapText="1"/>
    </xf>
    <xf numFmtId="0" fontId="96" fillId="43" borderId="28" xfId="0" applyFont="1" applyFill="1" applyBorder="1" applyAlignment="1">
      <alignment horizontal="center" vertical="center" wrapText="1"/>
    </xf>
    <xf numFmtId="0" fontId="82" fillId="42" borderId="0" xfId="794" applyFont="1" applyFill="1" applyAlignment="1">
      <alignment horizontal="center"/>
    </xf>
    <xf numFmtId="0" fontId="97" fillId="47" borderId="8" xfId="0" applyFont="1" applyFill="1" applyBorder="1" applyAlignment="1">
      <alignment horizontal="center" vertical="center" wrapText="1"/>
    </xf>
    <xf numFmtId="0" fontId="95" fillId="47" borderId="20" xfId="0" applyFont="1" applyFill="1" applyBorder="1" applyAlignment="1">
      <alignment horizontal="center" vertical="center" wrapText="1"/>
    </xf>
    <xf numFmtId="0" fontId="95" fillId="47" borderId="22" xfId="0" applyFont="1" applyFill="1" applyBorder="1" applyAlignment="1">
      <alignment horizontal="center" vertical="center" wrapText="1"/>
    </xf>
    <xf numFmtId="0" fontId="82" fillId="42" borderId="0" xfId="794" applyFont="1" applyFill="1" applyBorder="1" applyAlignment="1">
      <alignment horizontal="right"/>
    </xf>
    <xf numFmtId="0" fontId="82" fillId="42" borderId="0" xfId="794" applyFont="1" applyFill="1" applyBorder="1" applyAlignment="1">
      <alignment horizontal="center"/>
    </xf>
    <xf numFmtId="0" fontId="0" fillId="0" borderId="0" xfId="0" applyAlignment="1"/>
    <xf numFmtId="15" fontId="96" fillId="42" borderId="25" xfId="794" applyNumberFormat="1" applyFont="1" applyFill="1" applyBorder="1" applyAlignment="1">
      <alignment horizontal="center" vertical="center" wrapText="1"/>
    </xf>
    <xf numFmtId="0" fontId="96" fillId="42" borderId="4" xfId="794" applyFont="1" applyFill="1" applyBorder="1" applyAlignment="1">
      <alignment horizontal="center" vertical="center" wrapText="1"/>
    </xf>
    <xf numFmtId="0" fontId="96" fillId="42" borderId="28" xfId="794" applyFont="1" applyFill="1" applyBorder="1" applyAlignment="1">
      <alignment horizontal="center" vertical="center" wrapText="1"/>
    </xf>
    <xf numFmtId="0" fontId="97" fillId="42" borderId="8" xfId="794" applyFont="1" applyFill="1" applyBorder="1" applyAlignment="1">
      <alignment horizontal="center" vertical="center" wrapText="1"/>
    </xf>
    <xf numFmtId="0" fontId="97" fillId="42" borderId="20" xfId="794" applyFont="1" applyFill="1" applyBorder="1" applyAlignment="1">
      <alignment horizontal="center" vertical="center" wrapText="1"/>
    </xf>
    <xf numFmtId="0" fontId="97" fillId="42" borderId="12" xfId="794" applyFont="1" applyFill="1" applyBorder="1" applyAlignment="1">
      <alignment horizontal="center" vertical="center" wrapText="1"/>
    </xf>
    <xf numFmtId="0" fontId="97" fillId="42" borderId="22" xfId="794" applyFont="1" applyFill="1" applyBorder="1" applyAlignment="1">
      <alignment horizontal="center" vertical="center" wrapText="1"/>
    </xf>
    <xf numFmtId="0" fontId="95" fillId="42" borderId="20" xfId="794" applyFont="1" applyFill="1" applyBorder="1" applyAlignment="1">
      <alignment horizontal="center" vertical="center" wrapText="1"/>
    </xf>
    <xf numFmtId="0" fontId="95" fillId="42" borderId="22" xfId="794" applyFont="1" applyFill="1" applyBorder="1" applyAlignment="1">
      <alignment horizontal="center" vertical="center" wrapText="1"/>
    </xf>
    <xf numFmtId="0" fontId="97" fillId="42" borderId="21" xfId="794" applyFont="1" applyFill="1" applyBorder="1" applyAlignment="1">
      <alignment horizontal="center" vertical="center" wrapText="1"/>
    </xf>
    <xf numFmtId="0" fontId="97" fillId="42" borderId="25" xfId="794" applyFont="1" applyFill="1" applyBorder="1" applyAlignment="1">
      <alignment horizontal="center" vertical="center" wrapText="1"/>
    </xf>
    <xf numFmtId="0" fontId="97" fillId="42" borderId="28" xfId="794" applyFont="1" applyFill="1" applyBorder="1" applyAlignment="1">
      <alignment horizontal="center" vertical="center" wrapText="1"/>
    </xf>
    <xf numFmtId="0" fontId="61" fillId="0" borderId="0" xfId="794" applyFont="1" applyBorder="1" applyAlignment="1">
      <alignment horizontal="center" vertical="center"/>
    </xf>
    <xf numFmtId="0" fontId="155" fillId="0" borderId="0" xfId="794" applyFont="1" applyBorder="1" applyAlignment="1">
      <alignment horizontal="center" vertical="center"/>
    </xf>
    <xf numFmtId="0" fontId="76" fillId="0" borderId="0" xfId="794" applyFont="1" applyFill="1" applyBorder="1" applyAlignment="1">
      <alignment horizontal="center" vertical="center"/>
    </xf>
    <xf numFmtId="171" fontId="124" fillId="0" borderId="0" xfId="0" applyNumberFormat="1" applyFont="1" applyFill="1" applyAlignment="1">
      <alignment horizontal="center"/>
    </xf>
    <xf numFmtId="171" fontId="68" fillId="0" borderId="29" xfId="0" applyNumberFormat="1" applyFont="1" applyFill="1" applyBorder="1" applyAlignment="1">
      <alignment horizontal="center" vertical="center"/>
    </xf>
    <xf numFmtId="171" fontId="68" fillId="0" borderId="29" xfId="0" applyNumberFormat="1" applyFont="1" applyFill="1" applyBorder="1" applyAlignment="1">
      <alignment horizontal="center"/>
    </xf>
    <xf numFmtId="171" fontId="68" fillId="0" borderId="29" xfId="0" applyNumberFormat="1" applyFont="1" applyFill="1" applyBorder="1" applyAlignment="1">
      <alignment horizontal="center" vertical="center" wrapText="1"/>
    </xf>
    <xf numFmtId="171" fontId="68" fillId="0" borderId="45" xfId="0" applyNumberFormat="1" applyFont="1" applyFill="1" applyBorder="1" applyAlignment="1">
      <alignment horizontal="center" vertical="center" wrapText="1"/>
    </xf>
    <xf numFmtId="171" fontId="68" fillId="0" borderId="47" xfId="0" applyNumberFormat="1" applyFont="1" applyFill="1" applyBorder="1" applyAlignment="1">
      <alignment horizontal="center" vertical="center" wrapText="1"/>
    </xf>
    <xf numFmtId="0" fontId="118" fillId="0" borderId="0" xfId="794" applyFont="1" applyBorder="1" applyAlignment="1">
      <alignment horizontal="center" vertical="center"/>
    </xf>
  </cellXfs>
  <cellStyles count="105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ส่วนที่ถูกเน้น1" xfId="7" builtinId="30" customBuiltin="1"/>
    <cellStyle name="20% - ส่วนที่ถูกเน้น1 2" xfId="8"/>
    <cellStyle name="20% - ส่วนที่ถูกเน้น1 3" xfId="9"/>
    <cellStyle name="20% - ส่วนที่ถูกเน้น1 4" xfId="10"/>
    <cellStyle name="20% - ส่วนที่ถูกเน้น1 5" xfId="11"/>
    <cellStyle name="20% - ส่วนที่ถูกเน้น1 6" xfId="12"/>
    <cellStyle name="20% - ส่วนที่ถูกเน้น2" xfId="13" builtinId="34" customBuiltin="1"/>
    <cellStyle name="20% - ส่วนที่ถูกเน้น2 2" xfId="14"/>
    <cellStyle name="20% - ส่วนที่ถูกเน้น2 3" xfId="15"/>
    <cellStyle name="20% - ส่วนที่ถูกเน้น2 4" xfId="16"/>
    <cellStyle name="20% - ส่วนที่ถูกเน้น2 5" xfId="17"/>
    <cellStyle name="20% - ส่วนที่ถูกเน้น2 6" xfId="18"/>
    <cellStyle name="20% - ส่วนที่ถูกเน้น3" xfId="19" builtinId="38" customBuiltin="1"/>
    <cellStyle name="20% - ส่วนที่ถูกเน้น3 2" xfId="20"/>
    <cellStyle name="20% - ส่วนที่ถูกเน้น3 3" xfId="21"/>
    <cellStyle name="20% - ส่วนที่ถูกเน้น3 4" xfId="22"/>
    <cellStyle name="20% - ส่วนที่ถูกเน้น3 5" xfId="23"/>
    <cellStyle name="20% - ส่วนที่ถูกเน้น3 6" xfId="24"/>
    <cellStyle name="20% - ส่วนที่ถูกเน้น4" xfId="25" builtinId="42" customBuiltin="1"/>
    <cellStyle name="20% - ส่วนที่ถูกเน้น4 2" xfId="26"/>
    <cellStyle name="20% - ส่วนที่ถูกเน้น4 3" xfId="27"/>
    <cellStyle name="20% - ส่วนที่ถูกเน้น4 4" xfId="28"/>
    <cellStyle name="20% - ส่วนที่ถูกเน้น4 5" xfId="29"/>
    <cellStyle name="20% - ส่วนที่ถูกเน้น4 6" xfId="30"/>
    <cellStyle name="20% - ส่วนที่ถูกเน้น5" xfId="31" builtinId="46" customBuiltin="1"/>
    <cellStyle name="20% - ส่วนที่ถูกเน้น5 2" xfId="32"/>
    <cellStyle name="20% - ส่วนที่ถูกเน้น5 3" xfId="33"/>
    <cellStyle name="20% - ส่วนที่ถูกเน้น5 4" xfId="34"/>
    <cellStyle name="20% - ส่วนที่ถูกเน้น5 5" xfId="35"/>
    <cellStyle name="20% - ส่วนที่ถูกเน้น5 6" xfId="36"/>
    <cellStyle name="20% - ส่วนที่ถูกเน้น6" xfId="37" builtinId="50" customBuiltin="1"/>
    <cellStyle name="20% - ส่วนที่ถูกเน้น6 2" xfId="38"/>
    <cellStyle name="20% - ส่วนที่ถูกเน้น6 3" xfId="39"/>
    <cellStyle name="20% - ส่วนที่ถูกเน้น6 4" xfId="40"/>
    <cellStyle name="20% - ส่วนที่ถูกเน้น6 5" xfId="41"/>
    <cellStyle name="20% - ส่วนที่ถูกเน้น6 6" xfId="42"/>
    <cellStyle name="40% - Accent1" xfId="43"/>
    <cellStyle name="40% - Accent2" xfId="44"/>
    <cellStyle name="40% - Accent3" xfId="45"/>
    <cellStyle name="40% - Accent4" xfId="46"/>
    <cellStyle name="40% - Accent5" xfId="47"/>
    <cellStyle name="40% - Accent6" xfId="48"/>
    <cellStyle name="40% - ส่วนที่ถูกเน้น1" xfId="49" builtinId="31" customBuiltin="1"/>
    <cellStyle name="40% - ส่วนที่ถูกเน้น1 2" xfId="50"/>
    <cellStyle name="40% - ส่วนที่ถูกเน้น1 3" xfId="51"/>
    <cellStyle name="40% - ส่วนที่ถูกเน้น1 4" xfId="52"/>
    <cellStyle name="40% - ส่วนที่ถูกเน้น1 5" xfId="53"/>
    <cellStyle name="40% - ส่วนที่ถูกเน้น1 6" xfId="54"/>
    <cellStyle name="40% - ส่วนที่ถูกเน้น2" xfId="55" builtinId="35" customBuiltin="1"/>
    <cellStyle name="40% - ส่วนที่ถูกเน้น2 2" xfId="56"/>
    <cellStyle name="40% - ส่วนที่ถูกเน้น2 3" xfId="57"/>
    <cellStyle name="40% - ส่วนที่ถูกเน้น2 4" xfId="58"/>
    <cellStyle name="40% - ส่วนที่ถูกเน้น2 5" xfId="59"/>
    <cellStyle name="40% - ส่วนที่ถูกเน้น2 6" xfId="60"/>
    <cellStyle name="40% - ส่วนที่ถูกเน้น3" xfId="61" builtinId="39" customBuiltin="1"/>
    <cellStyle name="40% - ส่วนที่ถูกเน้น3 2" xfId="62"/>
    <cellStyle name="40% - ส่วนที่ถูกเน้น3 3" xfId="63"/>
    <cellStyle name="40% - ส่วนที่ถูกเน้น3 4" xfId="64"/>
    <cellStyle name="40% - ส่วนที่ถูกเน้น3 5" xfId="65"/>
    <cellStyle name="40% - ส่วนที่ถูกเน้น3 6" xfId="66"/>
    <cellStyle name="40% - ส่วนที่ถูกเน้น4" xfId="67" builtinId="43" customBuiltin="1"/>
    <cellStyle name="40% - ส่วนที่ถูกเน้น4 2" xfId="68"/>
    <cellStyle name="40% - ส่วนที่ถูกเน้น4 3" xfId="69"/>
    <cellStyle name="40% - ส่วนที่ถูกเน้น4 4" xfId="70"/>
    <cellStyle name="40% - ส่วนที่ถูกเน้น4 5" xfId="71"/>
    <cellStyle name="40% - ส่วนที่ถูกเน้น4 6" xfId="72"/>
    <cellStyle name="40% - ส่วนที่ถูกเน้น5" xfId="73" builtinId="47" customBuiltin="1"/>
    <cellStyle name="40% - ส่วนที่ถูกเน้น5 2" xfId="74"/>
    <cellStyle name="40% - ส่วนที่ถูกเน้น5 3" xfId="75"/>
    <cellStyle name="40% - ส่วนที่ถูกเน้น5 4" xfId="76"/>
    <cellStyle name="40% - ส่วนที่ถูกเน้น5 5" xfId="77"/>
    <cellStyle name="40% - ส่วนที่ถูกเน้น5 6" xfId="78"/>
    <cellStyle name="40% - ส่วนที่ถูกเน้น6" xfId="79" builtinId="51" customBuiltin="1"/>
    <cellStyle name="40% - ส่วนที่ถูกเน้น6 2" xfId="80"/>
    <cellStyle name="40% - ส่วนที่ถูกเน้น6 3" xfId="81"/>
    <cellStyle name="40% - ส่วนที่ถูกเน้น6 4" xfId="82"/>
    <cellStyle name="40% - ส่วนที่ถูกเน้น6 5" xfId="83"/>
    <cellStyle name="40% - ส่วนที่ถูกเน้น6 6" xfId="84"/>
    <cellStyle name="60% - Accent1" xfId="85"/>
    <cellStyle name="60% - Accent2" xfId="86"/>
    <cellStyle name="60% - Accent3" xfId="87"/>
    <cellStyle name="60% - Accent4" xfId="88"/>
    <cellStyle name="60% - Accent5" xfId="89"/>
    <cellStyle name="60% - Accent6" xfId="90"/>
    <cellStyle name="60% - ส่วนที่ถูกเน้น1" xfId="91" builtinId="32" customBuiltin="1"/>
    <cellStyle name="60% - ส่วนที่ถูกเน้น1 2" xfId="92"/>
    <cellStyle name="60% - ส่วนที่ถูกเน้น1 3" xfId="93"/>
    <cellStyle name="60% - ส่วนที่ถูกเน้น1 4" xfId="94"/>
    <cellStyle name="60% - ส่วนที่ถูกเน้น1 5" xfId="95"/>
    <cellStyle name="60% - ส่วนที่ถูกเน้น1 6" xfId="96"/>
    <cellStyle name="60% - ส่วนที่ถูกเน้น2" xfId="97" builtinId="36" customBuiltin="1"/>
    <cellStyle name="60% - ส่วนที่ถูกเน้น2 2" xfId="98"/>
    <cellStyle name="60% - ส่วนที่ถูกเน้น2 3" xfId="99"/>
    <cellStyle name="60% - ส่วนที่ถูกเน้น2 4" xfId="100"/>
    <cellStyle name="60% - ส่วนที่ถูกเน้น2 5" xfId="101"/>
    <cellStyle name="60% - ส่วนที่ถูกเน้น2 6" xfId="102"/>
    <cellStyle name="60% - ส่วนที่ถูกเน้น3" xfId="103" builtinId="40" customBuiltin="1"/>
    <cellStyle name="60% - ส่วนที่ถูกเน้น3 2" xfId="104"/>
    <cellStyle name="60% - ส่วนที่ถูกเน้น3 3" xfId="105"/>
    <cellStyle name="60% - ส่วนที่ถูกเน้น3 4" xfId="106"/>
    <cellStyle name="60% - ส่วนที่ถูกเน้น3 5" xfId="107"/>
    <cellStyle name="60% - ส่วนที่ถูกเน้น3 6" xfId="108"/>
    <cellStyle name="60% - ส่วนที่ถูกเน้น4" xfId="109" builtinId="44" customBuiltin="1"/>
    <cellStyle name="60% - ส่วนที่ถูกเน้น4 2" xfId="110"/>
    <cellStyle name="60% - ส่วนที่ถูกเน้น4 3" xfId="111"/>
    <cellStyle name="60% - ส่วนที่ถูกเน้น4 4" xfId="112"/>
    <cellStyle name="60% - ส่วนที่ถูกเน้น4 5" xfId="113"/>
    <cellStyle name="60% - ส่วนที่ถูกเน้น4 6" xfId="114"/>
    <cellStyle name="60% - ส่วนที่ถูกเน้น5" xfId="115" builtinId="48" customBuiltin="1"/>
    <cellStyle name="60% - ส่วนที่ถูกเน้น5 2" xfId="116"/>
    <cellStyle name="60% - ส่วนที่ถูกเน้น5 3" xfId="117"/>
    <cellStyle name="60% - ส่วนที่ถูกเน้น5 4" xfId="118"/>
    <cellStyle name="60% - ส่วนที่ถูกเน้น5 5" xfId="119"/>
    <cellStyle name="60% - ส่วนที่ถูกเน้น5 6" xfId="120"/>
    <cellStyle name="60% - ส่วนที่ถูกเน้น6" xfId="121" builtinId="52" customBuiltin="1"/>
    <cellStyle name="60% - ส่วนที่ถูกเน้น6 2" xfId="122"/>
    <cellStyle name="60% - ส่วนที่ถูกเน้น6 3" xfId="123"/>
    <cellStyle name="60% - ส่วนที่ถูกเน้น6 4" xfId="124"/>
    <cellStyle name="60% - ส่วนที่ถูกเน้น6 5" xfId="125"/>
    <cellStyle name="60% - ส่วนที่ถูกเน้น6 6" xfId="126"/>
    <cellStyle name="75" xfId="127"/>
    <cellStyle name="Accent1" xfId="128"/>
    <cellStyle name="Accent2" xfId="129"/>
    <cellStyle name="Accent3" xfId="130"/>
    <cellStyle name="Accent4" xfId="131"/>
    <cellStyle name="Accent5" xfId="132"/>
    <cellStyle name="Accent6" xfId="133"/>
    <cellStyle name="Bad" xfId="134"/>
    <cellStyle name="Calculation" xfId="135"/>
    <cellStyle name="Check Cell" xfId="136"/>
    <cellStyle name="Comma 2" xfId="137"/>
    <cellStyle name="Comma 3" xfId="138"/>
    <cellStyle name="Comma_S1-2 สรุปรายงานผลการเบิกจ่ายแบบมีจัดสรร 2549_091205" xfId="139"/>
    <cellStyle name="Explanatory Text" xfId="140"/>
    <cellStyle name="Good" xfId="141"/>
    <cellStyle name="Grey" xfId="142"/>
    <cellStyle name="Grey 10" xfId="143"/>
    <cellStyle name="Grey 11" xfId="144"/>
    <cellStyle name="Grey 12" xfId="145"/>
    <cellStyle name="Grey 2" xfId="146"/>
    <cellStyle name="Grey 3" xfId="147"/>
    <cellStyle name="Grey 4" xfId="148"/>
    <cellStyle name="Grey 5" xfId="149"/>
    <cellStyle name="Grey 6" xfId="150"/>
    <cellStyle name="Grey 7" xfId="151"/>
    <cellStyle name="Grey 8" xfId="152"/>
    <cellStyle name="Grey 9" xfId="153"/>
    <cellStyle name="Grey_MIS_56" xfId="154"/>
    <cellStyle name="Header1" xfId="155"/>
    <cellStyle name="Header2" xfId="156"/>
    <cellStyle name="Heading 1" xfId="157"/>
    <cellStyle name="Heading 2" xfId="158"/>
    <cellStyle name="Heading 3" xfId="159"/>
    <cellStyle name="Heading 4" xfId="160"/>
    <cellStyle name="Input" xfId="161"/>
    <cellStyle name="Input [yellow]" xfId="162"/>
    <cellStyle name="Input [yellow] 10" xfId="163"/>
    <cellStyle name="Input [yellow] 11" xfId="164"/>
    <cellStyle name="Input [yellow] 12" xfId="165"/>
    <cellStyle name="Input [yellow] 2" xfId="166"/>
    <cellStyle name="Input [yellow] 3" xfId="167"/>
    <cellStyle name="Input [yellow] 4" xfId="168"/>
    <cellStyle name="Input [yellow] 5" xfId="169"/>
    <cellStyle name="Input [yellow] 6" xfId="170"/>
    <cellStyle name="Input [yellow] 7" xfId="171"/>
    <cellStyle name="Input [yellow] 8" xfId="172"/>
    <cellStyle name="Input [yellow] 9" xfId="173"/>
    <cellStyle name="Input [yellow]_MIS_56" xfId="174"/>
    <cellStyle name="Input_30 กย 52" xfId="175"/>
    <cellStyle name="Linked Cell" xfId="176"/>
    <cellStyle name="Neutral" xfId="177"/>
    <cellStyle name="no dec" xfId="178"/>
    <cellStyle name="Normal - Style1" xfId="179"/>
    <cellStyle name="Normal 2" xfId="180"/>
    <cellStyle name="Normal 3" xfId="181"/>
    <cellStyle name="Normal 4" xfId="182"/>
    <cellStyle name="Normal 5" xfId="183"/>
    <cellStyle name="Normal_%e0%b8%a3%e0%b8%b2%e0%b8%a2%e0%b8%87%e0%b8%b2%e0%b8%99 %e0%b8%9d%e0%b8%84(1).." xfId="184"/>
    <cellStyle name="Normal_C1" xfId="185"/>
    <cellStyle name="Normal_MOU_เกษตรและสหกรณ์_Finish" xfId="186"/>
    <cellStyle name="Note" xfId="187"/>
    <cellStyle name="Note 10" xfId="188"/>
    <cellStyle name="Note 11" xfId="189"/>
    <cellStyle name="Note 12" xfId="190"/>
    <cellStyle name="Note 2" xfId="191"/>
    <cellStyle name="Note 3" xfId="192"/>
    <cellStyle name="Note 4" xfId="193"/>
    <cellStyle name="Note 5" xfId="194"/>
    <cellStyle name="Note 6" xfId="195"/>
    <cellStyle name="Note 7" xfId="196"/>
    <cellStyle name="Note 8" xfId="197"/>
    <cellStyle name="Note 9" xfId="198"/>
    <cellStyle name="Note_bud.04.02.56" xfId="199"/>
    <cellStyle name="Output" xfId="200"/>
    <cellStyle name="Percent [2]" xfId="201"/>
    <cellStyle name="Percent [2] 10" xfId="202"/>
    <cellStyle name="Percent [2] 11" xfId="203"/>
    <cellStyle name="Percent [2] 12" xfId="204"/>
    <cellStyle name="Percent [2] 2" xfId="205"/>
    <cellStyle name="Percent [2] 3" xfId="206"/>
    <cellStyle name="Percent [2] 4" xfId="207"/>
    <cellStyle name="Percent [2] 5" xfId="208"/>
    <cellStyle name="Percent [2] 6" xfId="209"/>
    <cellStyle name="Percent [2] 7" xfId="210"/>
    <cellStyle name="Percent [2] 8" xfId="211"/>
    <cellStyle name="Percent [2] 9" xfId="212"/>
    <cellStyle name="Percent 2" xfId="213"/>
    <cellStyle name="Percent 2 10" xfId="214"/>
    <cellStyle name="Percent 2 11" xfId="215"/>
    <cellStyle name="Percent 2 12" xfId="216"/>
    <cellStyle name="Percent 2 2" xfId="217"/>
    <cellStyle name="Percent 2 3" xfId="218"/>
    <cellStyle name="Percent 2 4" xfId="219"/>
    <cellStyle name="Percent 2 5" xfId="220"/>
    <cellStyle name="Percent 2 6" xfId="221"/>
    <cellStyle name="Percent 2 7" xfId="222"/>
    <cellStyle name="Percent 2 8" xfId="223"/>
    <cellStyle name="Percent 2 9" xfId="224"/>
    <cellStyle name="Quantity" xfId="225"/>
    <cellStyle name="Quantity 10" xfId="226"/>
    <cellStyle name="Quantity 11" xfId="227"/>
    <cellStyle name="Quantity 12" xfId="228"/>
    <cellStyle name="Quantity 2" xfId="229"/>
    <cellStyle name="Quantity 3" xfId="230"/>
    <cellStyle name="Quantity 4" xfId="231"/>
    <cellStyle name="Quantity 5" xfId="232"/>
    <cellStyle name="Quantity 6" xfId="233"/>
    <cellStyle name="Quantity 7" xfId="234"/>
    <cellStyle name="Quantity 8" xfId="235"/>
    <cellStyle name="Quantity 9" xfId="236"/>
    <cellStyle name="Quantity_bud.04.02.56" xfId="237"/>
    <cellStyle name="SAPBEXaggData" xfId="238"/>
    <cellStyle name="SAPBEXaggDataEmph" xfId="239"/>
    <cellStyle name="SAPBEXaggItem" xfId="240"/>
    <cellStyle name="SAPBEXaggItemX" xfId="241"/>
    <cellStyle name="SAPBEXchaText" xfId="242"/>
    <cellStyle name="SAPBEXchaText 10" xfId="243"/>
    <cellStyle name="SAPBEXchaText 11" xfId="244"/>
    <cellStyle name="SAPBEXchaText 12" xfId="245"/>
    <cellStyle name="SAPBEXchaText 13" xfId="246"/>
    <cellStyle name="SAPBEXchaText 2" xfId="247"/>
    <cellStyle name="SAPBEXchaText 2 10" xfId="248"/>
    <cellStyle name="SAPBEXchaText 2 11" xfId="249"/>
    <cellStyle name="SAPBEXchaText 2 12" xfId="250"/>
    <cellStyle name="SAPBEXchaText 2 2" xfId="251"/>
    <cellStyle name="SAPBEXchaText 2 3" xfId="252"/>
    <cellStyle name="SAPBEXchaText 2 4" xfId="253"/>
    <cellStyle name="SAPBEXchaText 2 5" xfId="254"/>
    <cellStyle name="SAPBEXchaText 2 6" xfId="255"/>
    <cellStyle name="SAPBEXchaText 2 7" xfId="256"/>
    <cellStyle name="SAPBEXchaText 2 8" xfId="257"/>
    <cellStyle name="SAPBEXchaText 2 9" xfId="258"/>
    <cellStyle name="SAPBEXchaText 2_bud.04.02.56" xfId="259"/>
    <cellStyle name="SAPBEXchaText 3" xfId="260"/>
    <cellStyle name="SAPBEXchaText 4" xfId="261"/>
    <cellStyle name="SAPBEXchaText 5" xfId="262"/>
    <cellStyle name="SAPBEXchaText 6" xfId="263"/>
    <cellStyle name="SAPBEXchaText 7" xfId="264"/>
    <cellStyle name="SAPBEXchaText 8" xfId="265"/>
    <cellStyle name="SAPBEXchaText 9" xfId="266"/>
    <cellStyle name="SAPBEXchaText_Book2" xfId="267"/>
    <cellStyle name="SAPBEXexcBad7" xfId="268"/>
    <cellStyle name="SAPBEXexcBad8" xfId="269"/>
    <cellStyle name="SAPBEXexcBad9" xfId="270"/>
    <cellStyle name="SAPBEXexcCritical4" xfId="271"/>
    <cellStyle name="SAPBEXexcCritical5" xfId="272"/>
    <cellStyle name="SAPBEXexcCritical6" xfId="273"/>
    <cellStyle name="SAPBEXexcGood1" xfId="274"/>
    <cellStyle name="SAPBEXexcGood2" xfId="275"/>
    <cellStyle name="SAPBEXexcGood3" xfId="276"/>
    <cellStyle name="SAPBEXfilterDrill" xfId="277"/>
    <cellStyle name="SAPBEXfilterItem" xfId="278"/>
    <cellStyle name="SAPBEXfilterText" xfId="279"/>
    <cellStyle name="SAPBEXformats" xfId="280"/>
    <cellStyle name="SAPBEXformats 10" xfId="281"/>
    <cellStyle name="SAPBEXformats 11" xfId="282"/>
    <cellStyle name="SAPBEXformats 12" xfId="283"/>
    <cellStyle name="SAPBEXformats 13" xfId="284"/>
    <cellStyle name="SAPBEXformats 2" xfId="285"/>
    <cellStyle name="SAPBEXformats 2 10" xfId="286"/>
    <cellStyle name="SAPBEXformats 2 11" xfId="287"/>
    <cellStyle name="SAPBEXformats 2 12" xfId="288"/>
    <cellStyle name="SAPBEXformats 2 2" xfId="289"/>
    <cellStyle name="SAPBEXformats 2 3" xfId="290"/>
    <cellStyle name="SAPBEXformats 2 4" xfId="291"/>
    <cellStyle name="SAPBEXformats 2 5" xfId="292"/>
    <cellStyle name="SAPBEXformats 2 6" xfId="293"/>
    <cellStyle name="SAPBEXformats 2 7" xfId="294"/>
    <cellStyle name="SAPBEXformats 2 8" xfId="295"/>
    <cellStyle name="SAPBEXformats 2 9" xfId="296"/>
    <cellStyle name="SAPBEXformats 2_bud.04.02.56" xfId="297"/>
    <cellStyle name="SAPBEXformats 3" xfId="298"/>
    <cellStyle name="SAPBEXformats 4" xfId="299"/>
    <cellStyle name="SAPBEXformats 5" xfId="300"/>
    <cellStyle name="SAPBEXformats 6" xfId="301"/>
    <cellStyle name="SAPBEXformats 7" xfId="302"/>
    <cellStyle name="SAPBEXformats 8" xfId="303"/>
    <cellStyle name="SAPBEXformats 9" xfId="304"/>
    <cellStyle name="SAPBEXformats_Book2" xfId="305"/>
    <cellStyle name="SAPBEXheaderItem" xfId="306"/>
    <cellStyle name="SAPBEXheaderItem 2" xfId="307"/>
    <cellStyle name="SAPBEXheaderItem_1. MS-1.1 2552_220509" xfId="308"/>
    <cellStyle name="SAPBEXheaderText" xfId="309"/>
    <cellStyle name="SAPBEXheaderText 2" xfId="310"/>
    <cellStyle name="SAPBEXheaderText_1. MS-1.1 2552_220509" xfId="311"/>
    <cellStyle name="SAPBEXHLevel0" xfId="312"/>
    <cellStyle name="SAPBEXHLevel0 10" xfId="313"/>
    <cellStyle name="SAPBEXHLevel0 11" xfId="314"/>
    <cellStyle name="SAPBEXHLevel0 12" xfId="315"/>
    <cellStyle name="SAPBEXHLevel0 13" xfId="316"/>
    <cellStyle name="SAPBEXHLevel0 2" xfId="317"/>
    <cellStyle name="SAPBEXHLevel0 2 10" xfId="318"/>
    <cellStyle name="SAPBEXHLevel0 2 11" xfId="319"/>
    <cellStyle name="SAPBEXHLevel0 2 12" xfId="320"/>
    <cellStyle name="SAPBEXHLevel0 2 2" xfId="321"/>
    <cellStyle name="SAPBEXHLevel0 2 3" xfId="322"/>
    <cellStyle name="SAPBEXHLevel0 2 4" xfId="323"/>
    <cellStyle name="SAPBEXHLevel0 2 5" xfId="324"/>
    <cellStyle name="SAPBEXHLevel0 2 6" xfId="325"/>
    <cellStyle name="SAPBEXHLevel0 2 7" xfId="326"/>
    <cellStyle name="SAPBEXHLevel0 2 8" xfId="327"/>
    <cellStyle name="SAPBEXHLevel0 2 9" xfId="328"/>
    <cellStyle name="SAPBEXHLevel0 2_bud.04.02.56" xfId="329"/>
    <cellStyle name="SAPBEXHLevel0 3" xfId="330"/>
    <cellStyle name="SAPBEXHLevel0 4" xfId="331"/>
    <cellStyle name="SAPBEXHLevel0 5" xfId="332"/>
    <cellStyle name="SAPBEXHLevel0 6" xfId="333"/>
    <cellStyle name="SAPBEXHLevel0 7" xfId="334"/>
    <cellStyle name="SAPBEXHLevel0 8" xfId="335"/>
    <cellStyle name="SAPBEXHLevel0 9" xfId="336"/>
    <cellStyle name="SAPBEXHLevel0_Book2" xfId="337"/>
    <cellStyle name="SAPBEXHLevel0X" xfId="338"/>
    <cellStyle name="SAPBEXHLevel0X 10" xfId="339"/>
    <cellStyle name="SAPBEXHLevel0X 11" xfId="340"/>
    <cellStyle name="SAPBEXHLevel0X 12" xfId="341"/>
    <cellStyle name="SAPBEXHLevel0X 13" xfId="342"/>
    <cellStyle name="SAPBEXHLevel0X 2" xfId="343"/>
    <cellStyle name="SAPBEXHLevel0X 2 10" xfId="344"/>
    <cellStyle name="SAPBEXHLevel0X 2 11" xfId="345"/>
    <cellStyle name="SAPBEXHLevel0X 2 12" xfId="346"/>
    <cellStyle name="SAPBEXHLevel0X 2 2" xfId="347"/>
    <cellStyle name="SAPBEXHLevel0X 2 3" xfId="348"/>
    <cellStyle name="SAPBEXHLevel0X 2 4" xfId="349"/>
    <cellStyle name="SAPBEXHLevel0X 2 5" xfId="350"/>
    <cellStyle name="SAPBEXHLevel0X 2 6" xfId="351"/>
    <cellStyle name="SAPBEXHLevel0X 2 7" xfId="352"/>
    <cellStyle name="SAPBEXHLevel0X 2 8" xfId="353"/>
    <cellStyle name="SAPBEXHLevel0X 2 9" xfId="354"/>
    <cellStyle name="SAPBEXHLevel0X 2_bud.04.02.56" xfId="355"/>
    <cellStyle name="SAPBEXHLevel0X 3" xfId="356"/>
    <cellStyle name="SAPBEXHLevel0X 4" xfId="357"/>
    <cellStyle name="SAPBEXHLevel0X 5" xfId="358"/>
    <cellStyle name="SAPBEXHLevel0X 6" xfId="359"/>
    <cellStyle name="SAPBEXHLevel0X 7" xfId="360"/>
    <cellStyle name="SAPBEXHLevel0X 8" xfId="361"/>
    <cellStyle name="SAPBEXHLevel0X 9" xfId="362"/>
    <cellStyle name="SAPBEXHLevel0X_Book2" xfId="363"/>
    <cellStyle name="SAPBEXHLevel1" xfId="364"/>
    <cellStyle name="SAPBEXHLevel1 10" xfId="365"/>
    <cellStyle name="SAPBEXHLevel1 11" xfId="366"/>
    <cellStyle name="SAPBEXHLevel1 12" xfId="367"/>
    <cellStyle name="SAPBEXHLevel1 13" xfId="368"/>
    <cellStyle name="SAPBEXHLevel1 2" xfId="369"/>
    <cellStyle name="SAPBEXHLevel1 2 10" xfId="370"/>
    <cellStyle name="SAPBEXHLevel1 2 11" xfId="371"/>
    <cellStyle name="SAPBEXHLevel1 2 12" xfId="372"/>
    <cellStyle name="SAPBEXHLevel1 2 2" xfId="373"/>
    <cellStyle name="SAPBEXHLevel1 2 3" xfId="374"/>
    <cellStyle name="SAPBEXHLevel1 2 4" xfId="375"/>
    <cellStyle name="SAPBEXHLevel1 2 5" xfId="376"/>
    <cellStyle name="SAPBEXHLevel1 2 6" xfId="377"/>
    <cellStyle name="SAPBEXHLevel1 2 7" xfId="378"/>
    <cellStyle name="SAPBEXHLevel1 2 8" xfId="379"/>
    <cellStyle name="SAPBEXHLevel1 2 9" xfId="380"/>
    <cellStyle name="SAPBEXHLevel1 2_bud.04.02.56" xfId="381"/>
    <cellStyle name="SAPBEXHLevel1 3" xfId="382"/>
    <cellStyle name="SAPBEXHLevel1 4" xfId="383"/>
    <cellStyle name="SAPBEXHLevel1 5" xfId="384"/>
    <cellStyle name="SAPBEXHLevel1 6" xfId="385"/>
    <cellStyle name="SAPBEXHLevel1 7" xfId="386"/>
    <cellStyle name="SAPBEXHLevel1 8" xfId="387"/>
    <cellStyle name="SAPBEXHLevel1 9" xfId="388"/>
    <cellStyle name="SAPBEXHLevel1_Book2" xfId="389"/>
    <cellStyle name="SAPBEXHLevel1X" xfId="390"/>
    <cellStyle name="SAPBEXHLevel1X 10" xfId="391"/>
    <cellStyle name="SAPBEXHLevel1X 11" xfId="392"/>
    <cellStyle name="SAPBEXHLevel1X 12" xfId="393"/>
    <cellStyle name="SAPBEXHLevel1X 13" xfId="394"/>
    <cellStyle name="SAPBEXHLevel1X 2" xfId="395"/>
    <cellStyle name="SAPBEXHLevel1X 2 10" xfId="396"/>
    <cellStyle name="SAPBEXHLevel1X 2 11" xfId="397"/>
    <cellStyle name="SAPBEXHLevel1X 2 12" xfId="398"/>
    <cellStyle name="SAPBEXHLevel1X 2 2" xfId="399"/>
    <cellStyle name="SAPBEXHLevel1X 2 3" xfId="400"/>
    <cellStyle name="SAPBEXHLevel1X 2 4" xfId="401"/>
    <cellStyle name="SAPBEXHLevel1X 2 5" xfId="402"/>
    <cellStyle name="SAPBEXHLevel1X 2 6" xfId="403"/>
    <cellStyle name="SAPBEXHLevel1X 2 7" xfId="404"/>
    <cellStyle name="SAPBEXHLevel1X 2 8" xfId="405"/>
    <cellStyle name="SAPBEXHLevel1X 2 9" xfId="406"/>
    <cellStyle name="SAPBEXHLevel1X 2_bud.04.02.56" xfId="407"/>
    <cellStyle name="SAPBEXHLevel1X 3" xfId="408"/>
    <cellStyle name="SAPBEXHLevel1X 4" xfId="409"/>
    <cellStyle name="SAPBEXHLevel1X 5" xfId="410"/>
    <cellStyle name="SAPBEXHLevel1X 6" xfId="411"/>
    <cellStyle name="SAPBEXHLevel1X 7" xfId="412"/>
    <cellStyle name="SAPBEXHLevel1X 8" xfId="413"/>
    <cellStyle name="SAPBEXHLevel1X 9" xfId="414"/>
    <cellStyle name="SAPBEXHLevel1X_Book2" xfId="415"/>
    <cellStyle name="SAPBEXHLevel2" xfId="416"/>
    <cellStyle name="SAPBEXHLevel2 10" xfId="417"/>
    <cellStyle name="SAPBEXHLevel2 11" xfId="418"/>
    <cellStyle name="SAPBEXHLevel2 12" xfId="419"/>
    <cellStyle name="SAPBEXHLevel2 13" xfId="420"/>
    <cellStyle name="SAPBEXHLevel2 2" xfId="421"/>
    <cellStyle name="SAPBEXHLevel2 2 10" xfId="422"/>
    <cellStyle name="SAPBEXHLevel2 2 11" xfId="423"/>
    <cellStyle name="SAPBEXHLevel2 2 12" xfId="424"/>
    <cellStyle name="SAPBEXHLevel2 2 2" xfId="425"/>
    <cellStyle name="SAPBEXHLevel2 2 3" xfId="426"/>
    <cellStyle name="SAPBEXHLevel2 2 4" xfId="427"/>
    <cellStyle name="SAPBEXHLevel2 2 5" xfId="428"/>
    <cellStyle name="SAPBEXHLevel2 2 6" xfId="429"/>
    <cellStyle name="SAPBEXHLevel2 2 7" xfId="430"/>
    <cellStyle name="SAPBEXHLevel2 2 8" xfId="431"/>
    <cellStyle name="SAPBEXHLevel2 2 9" xfId="432"/>
    <cellStyle name="SAPBEXHLevel2 2_bud.04.02.56" xfId="433"/>
    <cellStyle name="SAPBEXHLevel2 3" xfId="434"/>
    <cellStyle name="SAPBEXHLevel2 4" xfId="435"/>
    <cellStyle name="SAPBEXHLevel2 5" xfId="436"/>
    <cellStyle name="SAPBEXHLevel2 6" xfId="437"/>
    <cellStyle name="SAPBEXHLevel2 7" xfId="438"/>
    <cellStyle name="SAPBEXHLevel2 8" xfId="439"/>
    <cellStyle name="SAPBEXHLevel2 9" xfId="440"/>
    <cellStyle name="SAPBEXHLevel2_Book2" xfId="441"/>
    <cellStyle name="SAPBEXHLevel2X" xfId="442"/>
    <cellStyle name="SAPBEXHLevel2X 10" xfId="443"/>
    <cellStyle name="SAPBEXHLevel2X 11" xfId="444"/>
    <cellStyle name="SAPBEXHLevel2X 12" xfId="445"/>
    <cellStyle name="SAPBEXHLevel2X 13" xfId="446"/>
    <cellStyle name="SAPBEXHLevel2X 2" xfId="447"/>
    <cellStyle name="SAPBEXHLevel2X 2 10" xfId="448"/>
    <cellStyle name="SAPBEXHLevel2X 2 11" xfId="449"/>
    <cellStyle name="SAPBEXHLevel2X 2 12" xfId="450"/>
    <cellStyle name="SAPBEXHLevel2X 2 2" xfId="451"/>
    <cellStyle name="SAPBEXHLevel2X 2 3" xfId="452"/>
    <cellStyle name="SAPBEXHLevel2X 2 4" xfId="453"/>
    <cellStyle name="SAPBEXHLevel2X 2 5" xfId="454"/>
    <cellStyle name="SAPBEXHLevel2X 2 6" xfId="455"/>
    <cellStyle name="SAPBEXHLevel2X 2 7" xfId="456"/>
    <cellStyle name="SAPBEXHLevel2X 2 8" xfId="457"/>
    <cellStyle name="SAPBEXHLevel2X 2 9" xfId="458"/>
    <cellStyle name="SAPBEXHLevel2X 2_bud.04.02.56" xfId="459"/>
    <cellStyle name="SAPBEXHLevel2X 3" xfId="460"/>
    <cellStyle name="SAPBEXHLevel2X 4" xfId="461"/>
    <cellStyle name="SAPBEXHLevel2X 5" xfId="462"/>
    <cellStyle name="SAPBEXHLevel2X 6" xfId="463"/>
    <cellStyle name="SAPBEXHLevel2X 7" xfId="464"/>
    <cellStyle name="SAPBEXHLevel2X 8" xfId="465"/>
    <cellStyle name="SAPBEXHLevel2X 9" xfId="466"/>
    <cellStyle name="SAPBEXHLevel2X_Book2" xfId="467"/>
    <cellStyle name="SAPBEXHLevel3" xfId="468"/>
    <cellStyle name="SAPBEXHLevel3 10" xfId="469"/>
    <cellStyle name="SAPBEXHLevel3 11" xfId="470"/>
    <cellStyle name="SAPBEXHLevel3 12" xfId="471"/>
    <cellStyle name="SAPBEXHLevel3 13" xfId="472"/>
    <cellStyle name="SAPBEXHLevel3 2" xfId="473"/>
    <cellStyle name="SAPBEXHLevel3 2 10" xfId="474"/>
    <cellStyle name="SAPBEXHLevel3 2 11" xfId="475"/>
    <cellStyle name="SAPBEXHLevel3 2 12" xfId="476"/>
    <cellStyle name="SAPBEXHLevel3 2 2" xfId="477"/>
    <cellStyle name="SAPBEXHLevel3 2 3" xfId="478"/>
    <cellStyle name="SAPBEXHLevel3 2 4" xfId="479"/>
    <cellStyle name="SAPBEXHLevel3 2 5" xfId="480"/>
    <cellStyle name="SAPBEXHLevel3 2 6" xfId="481"/>
    <cellStyle name="SAPBEXHLevel3 2 7" xfId="482"/>
    <cellStyle name="SAPBEXHLevel3 2 8" xfId="483"/>
    <cellStyle name="SAPBEXHLevel3 2 9" xfId="484"/>
    <cellStyle name="SAPBEXHLevel3 2_bud.04.02.56" xfId="485"/>
    <cellStyle name="SAPBEXHLevel3 3" xfId="486"/>
    <cellStyle name="SAPBEXHLevel3 4" xfId="487"/>
    <cellStyle name="SAPBEXHLevel3 5" xfId="488"/>
    <cellStyle name="SAPBEXHLevel3 6" xfId="489"/>
    <cellStyle name="SAPBEXHLevel3 7" xfId="490"/>
    <cellStyle name="SAPBEXHLevel3 8" xfId="491"/>
    <cellStyle name="SAPBEXHLevel3 9" xfId="492"/>
    <cellStyle name="SAPBEXHLevel3_Book2" xfId="493"/>
    <cellStyle name="SAPBEXHLevel3X" xfId="494"/>
    <cellStyle name="SAPBEXHLevel3X 10" xfId="495"/>
    <cellStyle name="SAPBEXHLevel3X 11" xfId="496"/>
    <cellStyle name="SAPBEXHLevel3X 12" xfId="497"/>
    <cellStyle name="SAPBEXHLevel3X 13" xfId="498"/>
    <cellStyle name="SAPBEXHLevel3X 2" xfId="499"/>
    <cellStyle name="SAPBEXHLevel3X 2 10" xfId="500"/>
    <cellStyle name="SAPBEXHLevel3X 2 11" xfId="501"/>
    <cellStyle name="SAPBEXHLevel3X 2 12" xfId="502"/>
    <cellStyle name="SAPBEXHLevel3X 2 2" xfId="503"/>
    <cellStyle name="SAPBEXHLevel3X 2 3" xfId="504"/>
    <cellStyle name="SAPBEXHLevel3X 2 4" xfId="505"/>
    <cellStyle name="SAPBEXHLevel3X 2 5" xfId="506"/>
    <cellStyle name="SAPBEXHLevel3X 2 6" xfId="507"/>
    <cellStyle name="SAPBEXHLevel3X 2 7" xfId="508"/>
    <cellStyle name="SAPBEXHLevel3X 2 8" xfId="509"/>
    <cellStyle name="SAPBEXHLevel3X 2 9" xfId="510"/>
    <cellStyle name="SAPBEXHLevel3X 2_bud.04.02.56" xfId="511"/>
    <cellStyle name="SAPBEXHLevel3X 3" xfId="512"/>
    <cellStyle name="SAPBEXHLevel3X 4" xfId="513"/>
    <cellStyle name="SAPBEXHLevel3X 5" xfId="514"/>
    <cellStyle name="SAPBEXHLevel3X 6" xfId="515"/>
    <cellStyle name="SAPBEXHLevel3X 7" xfId="516"/>
    <cellStyle name="SAPBEXHLevel3X 8" xfId="517"/>
    <cellStyle name="SAPBEXHLevel3X 9" xfId="518"/>
    <cellStyle name="SAPBEXHLevel3X_Book2" xfId="519"/>
    <cellStyle name="SAPBEXresData" xfId="520"/>
    <cellStyle name="SAPBEXresDataEmph" xfId="521"/>
    <cellStyle name="SAPBEXresItem" xfId="522"/>
    <cellStyle name="SAPBEXresItemX" xfId="523"/>
    <cellStyle name="SAPBEXstdData" xfId="524"/>
    <cellStyle name="SAPBEXstdDataEmph" xfId="525"/>
    <cellStyle name="SAPBEXstdItem" xfId="526"/>
    <cellStyle name="SAPBEXstdItem 10" xfId="527"/>
    <cellStyle name="SAPBEXstdItem 11" xfId="528"/>
    <cellStyle name="SAPBEXstdItem 12" xfId="529"/>
    <cellStyle name="SAPBEXstdItem 13" xfId="530"/>
    <cellStyle name="SAPBEXstdItem 2" xfId="531"/>
    <cellStyle name="SAPBEXstdItem 2 10" xfId="532"/>
    <cellStyle name="SAPBEXstdItem 2 11" xfId="533"/>
    <cellStyle name="SAPBEXstdItem 2 12" xfId="534"/>
    <cellStyle name="SAPBEXstdItem 2 2" xfId="535"/>
    <cellStyle name="SAPBEXstdItem 2 3" xfId="536"/>
    <cellStyle name="SAPBEXstdItem 2 4" xfId="537"/>
    <cellStyle name="SAPBEXstdItem 2 5" xfId="538"/>
    <cellStyle name="SAPBEXstdItem 2 6" xfId="539"/>
    <cellStyle name="SAPBEXstdItem 2 7" xfId="540"/>
    <cellStyle name="SAPBEXstdItem 2 8" xfId="541"/>
    <cellStyle name="SAPBEXstdItem 2 9" xfId="542"/>
    <cellStyle name="SAPBEXstdItem 2_bud.04.02.56" xfId="543"/>
    <cellStyle name="SAPBEXstdItem 3" xfId="544"/>
    <cellStyle name="SAPBEXstdItem 4" xfId="545"/>
    <cellStyle name="SAPBEXstdItem 5" xfId="546"/>
    <cellStyle name="SAPBEXstdItem 6" xfId="547"/>
    <cellStyle name="SAPBEXstdItem 7" xfId="548"/>
    <cellStyle name="SAPBEXstdItem 8" xfId="549"/>
    <cellStyle name="SAPBEXstdItem 9" xfId="550"/>
    <cellStyle name="SAPBEXstdItem_Book2" xfId="551"/>
    <cellStyle name="SAPBEXstdItemX" xfId="552"/>
    <cellStyle name="SAPBEXstdItemX 10" xfId="553"/>
    <cellStyle name="SAPBEXstdItemX 11" xfId="554"/>
    <cellStyle name="SAPBEXstdItemX 12" xfId="555"/>
    <cellStyle name="SAPBEXstdItemX 13" xfId="556"/>
    <cellStyle name="SAPBEXstdItemX 2" xfId="557"/>
    <cellStyle name="SAPBEXstdItemX 2 10" xfId="558"/>
    <cellStyle name="SAPBEXstdItemX 2 11" xfId="559"/>
    <cellStyle name="SAPBEXstdItemX 2 12" xfId="560"/>
    <cellStyle name="SAPBEXstdItemX 2 2" xfId="561"/>
    <cellStyle name="SAPBEXstdItemX 2 3" xfId="562"/>
    <cellStyle name="SAPBEXstdItemX 2 4" xfId="563"/>
    <cellStyle name="SAPBEXstdItemX 2 5" xfId="564"/>
    <cellStyle name="SAPBEXstdItemX 2 6" xfId="565"/>
    <cellStyle name="SAPBEXstdItemX 2 7" xfId="566"/>
    <cellStyle name="SAPBEXstdItemX 2 8" xfId="567"/>
    <cellStyle name="SAPBEXstdItemX 2 9" xfId="568"/>
    <cellStyle name="SAPBEXstdItemX 2_bud.04.02.56" xfId="569"/>
    <cellStyle name="SAPBEXstdItemX 3" xfId="570"/>
    <cellStyle name="SAPBEXstdItemX 4" xfId="571"/>
    <cellStyle name="SAPBEXstdItemX 5" xfId="572"/>
    <cellStyle name="SAPBEXstdItemX 6" xfId="573"/>
    <cellStyle name="SAPBEXstdItemX 7" xfId="574"/>
    <cellStyle name="SAPBEXstdItemX 8" xfId="575"/>
    <cellStyle name="SAPBEXstdItemX 9" xfId="576"/>
    <cellStyle name="SAPBEXstdItemX_Book2" xfId="577"/>
    <cellStyle name="SAPBEXtitle" xfId="578"/>
    <cellStyle name="SAPBEXundefined" xfId="579"/>
    <cellStyle name="Title" xfId="580"/>
    <cellStyle name="Total" xfId="581"/>
    <cellStyle name="Warning Text" xfId="582"/>
    <cellStyle name="เครื่องหมายจุลภาค" xfId="601" builtinId="3"/>
    <cellStyle name="เครื่องหมายจุลภาค 10" xfId="602"/>
    <cellStyle name="เครื่องหมายจุลภาค 11" xfId="603"/>
    <cellStyle name="เครื่องหมายจุลภาค 12" xfId="604"/>
    <cellStyle name="เครื่องหมายจุลภาค 13" xfId="605"/>
    <cellStyle name="เครื่องหมายจุลภาค 14" xfId="606"/>
    <cellStyle name="เครื่องหมายจุลภาค 15" xfId="607"/>
    <cellStyle name="เครื่องหมายจุลภาค 16" xfId="608"/>
    <cellStyle name="เครื่องหมายจุลภาค 17" xfId="609"/>
    <cellStyle name="เครื่องหมายจุลภาค 18" xfId="610"/>
    <cellStyle name="เครื่องหมายจุลภาค 19" xfId="611"/>
    <cellStyle name="เครื่องหมายจุลภาค 2" xfId="612"/>
    <cellStyle name="เครื่องหมายจุลภาค 2 2" xfId="613"/>
    <cellStyle name="เครื่องหมายจุลภาค 2 2 10" xfId="614"/>
    <cellStyle name="เครื่องหมายจุลภาค 2 2 11" xfId="615"/>
    <cellStyle name="เครื่องหมายจุลภาค 2 2 12" xfId="616"/>
    <cellStyle name="เครื่องหมายจุลภาค 2 2 2" xfId="617"/>
    <cellStyle name="เครื่องหมายจุลภาค 2 2 2 10" xfId="618"/>
    <cellStyle name="เครื่องหมายจุลภาค 2 2 2 11" xfId="619"/>
    <cellStyle name="เครื่องหมายจุลภาค 2 2 2 12" xfId="620"/>
    <cellStyle name="เครื่องหมายจุลภาค 2 2 2 2" xfId="621"/>
    <cellStyle name="เครื่องหมายจุลภาค 2 2 2 3" xfId="622"/>
    <cellStyle name="เครื่องหมายจุลภาค 2 2 2 4" xfId="623"/>
    <cellStyle name="เครื่องหมายจุลภาค 2 2 2 5" xfId="624"/>
    <cellStyle name="เครื่องหมายจุลภาค 2 2 2 6" xfId="625"/>
    <cellStyle name="เครื่องหมายจุลภาค 2 2 2 7" xfId="626"/>
    <cellStyle name="เครื่องหมายจุลภาค 2 2 2 8" xfId="627"/>
    <cellStyle name="เครื่องหมายจุลภาค 2 2 2 9" xfId="628"/>
    <cellStyle name="เครื่องหมายจุลภาค 2 2 3" xfId="629"/>
    <cellStyle name="เครื่องหมายจุลภาค 2 2 3 2" xfId="630"/>
    <cellStyle name="เครื่องหมายจุลภาค 2 2 3 3" xfId="631"/>
    <cellStyle name="เครื่องหมายจุลภาค 2 2 3 4" xfId="632"/>
    <cellStyle name="เครื่องหมายจุลภาค 2 2 3 5" xfId="633"/>
    <cellStyle name="เครื่องหมายจุลภาค 2 2 3 6" xfId="634"/>
    <cellStyle name="เครื่องหมายจุลภาค 2 2 3 7" xfId="635"/>
    <cellStyle name="เครื่องหมายจุลภาค 2 2 3 8" xfId="636"/>
    <cellStyle name="เครื่องหมายจุลภาค 2 2 4" xfId="637"/>
    <cellStyle name="เครื่องหมายจุลภาค 2 2 4 2" xfId="638"/>
    <cellStyle name="เครื่องหมายจุลภาค 2 2 4 3" xfId="639"/>
    <cellStyle name="เครื่องหมายจุลภาค 2 2 4 4" xfId="640"/>
    <cellStyle name="เครื่องหมายจุลภาค 2 2 4 5" xfId="641"/>
    <cellStyle name="เครื่องหมายจุลภาค 2 2 4 6" xfId="642"/>
    <cellStyle name="เครื่องหมายจุลภาค 2 2 4 7" xfId="643"/>
    <cellStyle name="เครื่องหมายจุลภาค 2 2 4 8" xfId="644"/>
    <cellStyle name="เครื่องหมายจุลภาค 2 2 5" xfId="645"/>
    <cellStyle name="เครื่องหมายจุลภาค 2 2 5 2" xfId="646"/>
    <cellStyle name="เครื่องหมายจุลภาค 2 2 5 3" xfId="647"/>
    <cellStyle name="เครื่องหมายจุลภาค 2 2 5 4" xfId="648"/>
    <cellStyle name="เครื่องหมายจุลภาค 2 2 5 5" xfId="649"/>
    <cellStyle name="เครื่องหมายจุลภาค 2 2 5 6" xfId="650"/>
    <cellStyle name="เครื่องหมายจุลภาค 2 2 5 7" xfId="651"/>
    <cellStyle name="เครื่องหมายจุลภาค 2 2 5 8" xfId="652"/>
    <cellStyle name="เครื่องหมายจุลภาค 2 2 6" xfId="653"/>
    <cellStyle name="เครื่องหมายจุลภาค 2 2 6 2" xfId="654"/>
    <cellStyle name="เครื่องหมายจุลภาค 2 2 6 3" xfId="655"/>
    <cellStyle name="เครื่องหมายจุลภาค 2 2 6 4" xfId="656"/>
    <cellStyle name="เครื่องหมายจุลภาค 2 2 6 5" xfId="657"/>
    <cellStyle name="เครื่องหมายจุลภาค 2 2 6 6" xfId="658"/>
    <cellStyle name="เครื่องหมายจุลภาค 2 2 6 7" xfId="659"/>
    <cellStyle name="เครื่องหมายจุลภาค 2 2 6 8" xfId="660"/>
    <cellStyle name="เครื่องหมายจุลภาค 2 2 7" xfId="661"/>
    <cellStyle name="เครื่องหมายจุลภาค 2 2 8" xfId="662"/>
    <cellStyle name="เครื่องหมายจุลภาค 2 2 9" xfId="663"/>
    <cellStyle name="เครื่องหมายจุลภาค 2 3" xfId="664"/>
    <cellStyle name="เครื่องหมายจุลภาค 2 4" xfId="665"/>
    <cellStyle name="เครื่องหมายจุลภาค 2 5" xfId="666"/>
    <cellStyle name="เครื่องหมายจุลภาค 2 6" xfId="667"/>
    <cellStyle name="เครื่องหมายจุลภาค 20" xfId="668"/>
    <cellStyle name="เครื่องหมายจุลภาค 21" xfId="669"/>
    <cellStyle name="เครื่องหมายจุลภาค 22" xfId="670"/>
    <cellStyle name="เครื่องหมายจุลภาค 23" xfId="671"/>
    <cellStyle name="เครื่องหมายจุลภาค 24" xfId="672"/>
    <cellStyle name="เครื่องหมายจุลภาค 25" xfId="673"/>
    <cellStyle name="เครื่องหมายจุลภาค 26" xfId="674"/>
    <cellStyle name="เครื่องหมายจุลภาค 27" xfId="675"/>
    <cellStyle name="เครื่องหมายจุลภาค 28" xfId="676"/>
    <cellStyle name="เครื่องหมายจุลภาค 29" xfId="677"/>
    <cellStyle name="เครื่องหมายจุลภาค 3" xfId="678"/>
    <cellStyle name="เครื่องหมายจุลภาค 3 10" xfId="679"/>
    <cellStyle name="เครื่องหมายจุลภาค 3 11" xfId="680"/>
    <cellStyle name="เครื่องหมายจุลภาค 3 12" xfId="681"/>
    <cellStyle name="เครื่องหมายจุลภาค 3 2" xfId="682"/>
    <cellStyle name="เครื่องหมายจุลภาค 3 3" xfId="683"/>
    <cellStyle name="เครื่องหมายจุลภาค 3 4" xfId="684"/>
    <cellStyle name="เครื่องหมายจุลภาค 3 5" xfId="685"/>
    <cellStyle name="เครื่องหมายจุลภาค 3 6" xfId="686"/>
    <cellStyle name="เครื่องหมายจุลภาค 3 7" xfId="687"/>
    <cellStyle name="เครื่องหมายจุลภาค 3 8" xfId="688"/>
    <cellStyle name="เครื่องหมายจุลภาค 3 9" xfId="689"/>
    <cellStyle name="เครื่องหมายจุลภาค 30" xfId="690"/>
    <cellStyle name="เครื่องหมายจุลภาค 31" xfId="691"/>
    <cellStyle name="เครื่องหมายจุลภาค 32" xfId="692"/>
    <cellStyle name="เครื่องหมายจุลภาค 33" xfId="693"/>
    <cellStyle name="เครื่องหมายจุลภาค 34" xfId="694"/>
    <cellStyle name="เครื่องหมายจุลภาค 35" xfId="695"/>
    <cellStyle name="เครื่องหมายจุลภาค 36" xfId="696"/>
    <cellStyle name="เครื่องหมายจุลภาค 37" xfId="697"/>
    <cellStyle name="เครื่องหมายจุลภาค 38" xfId="698"/>
    <cellStyle name="เครื่องหมายจุลภาค 4" xfId="699"/>
    <cellStyle name="เครื่องหมายจุลภาค 4 10" xfId="700"/>
    <cellStyle name="เครื่องหมายจุลภาค 4 11" xfId="701"/>
    <cellStyle name="เครื่องหมายจุลภาค 4 12" xfId="702"/>
    <cellStyle name="เครื่องหมายจุลภาค 4 2" xfId="703"/>
    <cellStyle name="เครื่องหมายจุลภาค 4 3" xfId="704"/>
    <cellStyle name="เครื่องหมายจุลภาค 4 4" xfId="705"/>
    <cellStyle name="เครื่องหมายจุลภาค 4 5" xfId="706"/>
    <cellStyle name="เครื่องหมายจุลภาค 4 6" xfId="707"/>
    <cellStyle name="เครื่องหมายจุลภาค 4 7" xfId="708"/>
    <cellStyle name="เครื่องหมายจุลภาค 4 8" xfId="709"/>
    <cellStyle name="เครื่องหมายจุลภาค 4 9" xfId="710"/>
    <cellStyle name="เครื่องหมายจุลภาค 5" xfId="711"/>
    <cellStyle name="เครื่องหมายจุลภาค 5 10" xfId="712"/>
    <cellStyle name="เครื่องหมายจุลภาค 5 11" xfId="713"/>
    <cellStyle name="เครื่องหมายจุลภาค 5 12" xfId="714"/>
    <cellStyle name="เครื่องหมายจุลภาค 5 13" xfId="715"/>
    <cellStyle name="เครื่องหมายจุลภาค 5 2" xfId="716"/>
    <cellStyle name="เครื่องหมายจุลภาค 5 2 10" xfId="717"/>
    <cellStyle name="เครื่องหมายจุลภาค 5 2 11" xfId="718"/>
    <cellStyle name="เครื่องหมายจุลภาค 5 2 12" xfId="719"/>
    <cellStyle name="เครื่องหมายจุลภาค 5 2 2" xfId="720"/>
    <cellStyle name="เครื่องหมายจุลภาค 5 2 3" xfId="721"/>
    <cellStyle name="เครื่องหมายจุลภาค 5 2 4" xfId="722"/>
    <cellStyle name="เครื่องหมายจุลภาค 5 2 5" xfId="723"/>
    <cellStyle name="เครื่องหมายจุลภาค 5 2 6" xfId="724"/>
    <cellStyle name="เครื่องหมายจุลภาค 5 2 7" xfId="725"/>
    <cellStyle name="เครื่องหมายจุลภาค 5 2 8" xfId="726"/>
    <cellStyle name="เครื่องหมายจุลภาค 5 2 9" xfId="727"/>
    <cellStyle name="เครื่องหมายจุลภาค 5 3" xfId="728"/>
    <cellStyle name="เครื่องหมายจุลภาค 5 4" xfId="729"/>
    <cellStyle name="เครื่องหมายจุลภาค 5 5" xfId="730"/>
    <cellStyle name="เครื่องหมายจุลภาค 5 6" xfId="731"/>
    <cellStyle name="เครื่องหมายจุลภาค 5 7" xfId="732"/>
    <cellStyle name="เครื่องหมายจุลภาค 5 8" xfId="733"/>
    <cellStyle name="เครื่องหมายจุลภาค 5 9" xfId="734"/>
    <cellStyle name="เครื่องหมายจุลภาค 6" xfId="735"/>
    <cellStyle name="เครื่องหมายจุลภาค 6 10" xfId="736"/>
    <cellStyle name="เครื่องหมายจุลภาค 6 11" xfId="737"/>
    <cellStyle name="เครื่องหมายจุลภาค 6 12" xfId="738"/>
    <cellStyle name="เครื่องหมายจุลภาค 6 2" xfId="739"/>
    <cellStyle name="เครื่องหมายจุลภาค 6 3" xfId="740"/>
    <cellStyle name="เครื่องหมายจุลภาค 6 4" xfId="741"/>
    <cellStyle name="เครื่องหมายจุลภาค 6 5" xfId="742"/>
    <cellStyle name="เครื่องหมายจุลภาค 6 6" xfId="743"/>
    <cellStyle name="เครื่องหมายจุลภาค 6 7" xfId="744"/>
    <cellStyle name="เครื่องหมายจุลภาค 6 8" xfId="745"/>
    <cellStyle name="เครื่องหมายจุลภาค 6 9" xfId="746"/>
    <cellStyle name="เครื่องหมายจุลภาค 7" xfId="747"/>
    <cellStyle name="เครื่องหมายจุลภาค 8" xfId="748"/>
    <cellStyle name="เครื่องหมายจุลภาค 8 2" xfId="749"/>
    <cellStyle name="เครื่องหมายจุลภาค 8 3" xfId="750"/>
    <cellStyle name="เครื่องหมายจุลภาค 8 4" xfId="751"/>
    <cellStyle name="เครื่องหมายจุลภาค 8 5" xfId="752"/>
    <cellStyle name="เครื่องหมายจุลภาค 8 6" xfId="753"/>
    <cellStyle name="เครื่องหมายจุลภาค 8 7" xfId="754"/>
    <cellStyle name="เครื่องหมายจุลภาค 8 8" xfId="755"/>
    <cellStyle name="เครื่องหมายจุลภาค 9" xfId="756"/>
    <cellStyle name="เครื่องหมายจุลภาค 9 2" xfId="757"/>
    <cellStyle name="เครื่องหมายจุลภาค 9 3" xfId="758"/>
    <cellStyle name="เครื่องหมายจุลภาค 9 4" xfId="759"/>
    <cellStyle name="เครื่องหมายจุลภาค 9 5" xfId="760"/>
    <cellStyle name="เครื่องหมายจุลภาค 9 6" xfId="761"/>
    <cellStyle name="เครื่องหมายจุลภาค 9 7" xfId="762"/>
    <cellStyle name="เครื่องหมายจุลภาค 9 8" xfId="763"/>
    <cellStyle name="เซลล์ตรวจสอบ" xfId="770" builtinId="23" customBuiltin="1"/>
    <cellStyle name="เซลล์ตรวจสอบ 2" xfId="771"/>
    <cellStyle name="เซลล์ตรวจสอบ 3" xfId="772"/>
    <cellStyle name="เซลล์ตรวจสอบ 4" xfId="773"/>
    <cellStyle name="เซลล์ตรวจสอบ 5" xfId="774"/>
    <cellStyle name="เซลล์ตรวจสอบ 6" xfId="775"/>
    <cellStyle name="เซลล์ที่มีการเชื่อมโยง" xfId="776" builtinId="24" customBuiltin="1"/>
    <cellStyle name="เซลล์ที่มีการเชื่อมโยง 2" xfId="777"/>
    <cellStyle name="เซลล์ที่มีการเชื่อมโยง 3" xfId="778"/>
    <cellStyle name="เซลล์ที่มีการเชื่อมโยง 4" xfId="779"/>
    <cellStyle name="เซลล์ที่มีการเชื่อมโยง 5" xfId="780"/>
    <cellStyle name="เซลล์ที่มีการเชื่อมโยง 6" xfId="781"/>
    <cellStyle name="เปอร์เซ็นต์ 2" xfId="929"/>
    <cellStyle name="เปอร์เซ็นต์ 2 10" xfId="930"/>
    <cellStyle name="เปอร์เซ็นต์ 2 11" xfId="931"/>
    <cellStyle name="เปอร์เซ็นต์ 2 12" xfId="932"/>
    <cellStyle name="เปอร์เซ็นต์ 2 2" xfId="933"/>
    <cellStyle name="เปอร์เซ็นต์ 2 3" xfId="934"/>
    <cellStyle name="เปอร์เซ็นต์ 2 4" xfId="935"/>
    <cellStyle name="เปอร์เซ็นต์ 2 5" xfId="936"/>
    <cellStyle name="เปอร์เซ็นต์ 2 6" xfId="937"/>
    <cellStyle name="เปอร์เซ็นต์ 2 7" xfId="938"/>
    <cellStyle name="เปอร์เซ็นต์ 2 8" xfId="939"/>
    <cellStyle name="เปอร์เซ็นต์ 2 9" xfId="940"/>
    <cellStyle name="เปอร์เซ็นต์ 3" xfId="941"/>
    <cellStyle name="เปอร์เซ็นต์ 3 10" xfId="942"/>
    <cellStyle name="เปอร์เซ็นต์ 3 11" xfId="943"/>
    <cellStyle name="เปอร์เซ็นต์ 3 12" xfId="944"/>
    <cellStyle name="เปอร์เซ็นต์ 3 2" xfId="945"/>
    <cellStyle name="เปอร์เซ็นต์ 3 3" xfId="946"/>
    <cellStyle name="เปอร์เซ็นต์ 3 4" xfId="947"/>
    <cellStyle name="เปอร์เซ็นต์ 3 5" xfId="948"/>
    <cellStyle name="เปอร์เซ็นต์ 3 6" xfId="949"/>
    <cellStyle name="เปอร์เซ็นต์ 3 7" xfId="950"/>
    <cellStyle name="เปอร์เซ็นต์ 3 8" xfId="951"/>
    <cellStyle name="เปอร์เซ็นต์ 3 9" xfId="952"/>
    <cellStyle name="เปอร์เซ็นต์ 4" xfId="953"/>
    <cellStyle name="เปอร์เซ็นต์ 4 10" xfId="954"/>
    <cellStyle name="เปอร์เซ็นต์ 4 11" xfId="955"/>
    <cellStyle name="เปอร์เซ็นต์ 4 12" xfId="956"/>
    <cellStyle name="เปอร์เซ็นต์ 4 2" xfId="957"/>
    <cellStyle name="เปอร์เซ็นต์ 4 3" xfId="958"/>
    <cellStyle name="เปอร์เซ็นต์ 4 4" xfId="959"/>
    <cellStyle name="เปอร์เซ็นต์ 4 5" xfId="960"/>
    <cellStyle name="เปอร์เซ็นต์ 4 6" xfId="961"/>
    <cellStyle name="เปอร์เซ็นต์ 4 7" xfId="962"/>
    <cellStyle name="เปอร์เซ็นต์ 4 8" xfId="963"/>
    <cellStyle name="เปอร์เซ็นต์ 4 9" xfId="964"/>
    <cellStyle name="แย่" xfId="971" builtinId="27" customBuiltin="1"/>
    <cellStyle name="แย่ 2" xfId="972"/>
    <cellStyle name="แย่ 3" xfId="973"/>
    <cellStyle name="แย่ 4" xfId="974"/>
    <cellStyle name="แย่ 5" xfId="975"/>
    <cellStyle name="แย่ 6" xfId="976"/>
    <cellStyle name="แสดงผล" xfId="1019" builtinId="21" customBuiltin="1"/>
    <cellStyle name="แสดงผล 2" xfId="1020"/>
    <cellStyle name="แสดงผล 3" xfId="1021"/>
    <cellStyle name="แสดงผล 4" xfId="1022"/>
    <cellStyle name="แสดงผล 5" xfId="1023"/>
    <cellStyle name="แสดงผล 6" xfId="1024"/>
    <cellStyle name="การคำนวณ" xfId="583" builtinId="22" customBuiltin="1"/>
    <cellStyle name="การคำนวณ 2" xfId="584"/>
    <cellStyle name="การคำนวณ 3" xfId="585"/>
    <cellStyle name="การคำนวณ 4" xfId="586"/>
    <cellStyle name="การคำนวณ 5" xfId="587"/>
    <cellStyle name="การคำนวณ 6" xfId="588"/>
    <cellStyle name="ข้อความเตือน" xfId="589" builtinId="11" customBuiltin="1"/>
    <cellStyle name="ข้อความเตือน 2" xfId="590"/>
    <cellStyle name="ข้อความเตือน 3" xfId="591"/>
    <cellStyle name="ข้อความเตือน 4" xfId="592"/>
    <cellStyle name="ข้อความเตือน 5" xfId="593"/>
    <cellStyle name="ข้อความเตือน 6" xfId="594"/>
    <cellStyle name="ข้อความอธิบาย" xfId="595" builtinId="53" customBuiltin="1"/>
    <cellStyle name="ข้อความอธิบาย 2" xfId="596"/>
    <cellStyle name="ข้อความอธิบาย 3" xfId="597"/>
    <cellStyle name="ข้อความอธิบาย 4" xfId="598"/>
    <cellStyle name="ข้อความอธิบาย 5" xfId="599"/>
    <cellStyle name="ข้อความอธิบาย 6" xfId="600"/>
    <cellStyle name="ชื่อเรื่อง" xfId="764" builtinId="15" customBuiltin="1"/>
    <cellStyle name="ชื่อเรื่อง 2" xfId="765"/>
    <cellStyle name="ชื่อเรื่อง 3" xfId="766"/>
    <cellStyle name="ชื่อเรื่อง 4" xfId="767"/>
    <cellStyle name="ชื่อเรื่อง 5" xfId="768"/>
    <cellStyle name="ชื่อเรื่อง 6" xfId="769"/>
    <cellStyle name="ดี" xfId="782" builtinId="26" customBuiltin="1"/>
    <cellStyle name="ดี 2" xfId="783"/>
    <cellStyle name="ดี 3" xfId="784"/>
    <cellStyle name="ดี 4" xfId="785"/>
    <cellStyle name="ดี 5" xfId="786"/>
    <cellStyle name="ดี 6" xfId="787"/>
    <cellStyle name="น้บะภฒ_95" xfId="788"/>
    <cellStyle name="ปกติ" xfId="0" builtinId="0"/>
    <cellStyle name="ปกติ 10" xfId="789"/>
    <cellStyle name="ปกติ 11" xfId="790"/>
    <cellStyle name="ปกติ 12" xfId="791"/>
    <cellStyle name="ปกติ 13" xfId="792"/>
    <cellStyle name="ปกติ 14" xfId="793"/>
    <cellStyle name="ปกติ 2" xfId="794"/>
    <cellStyle name="ปกติ 2 10" xfId="795"/>
    <cellStyle name="ปกติ 2 11" xfId="796"/>
    <cellStyle name="ปกติ 2 12" xfId="797"/>
    <cellStyle name="ปกติ 2 13" xfId="798"/>
    <cellStyle name="ปกติ 2 2" xfId="799"/>
    <cellStyle name="ปกติ 2 2 10" xfId="800"/>
    <cellStyle name="ปกติ 2 2 11" xfId="801"/>
    <cellStyle name="ปกติ 2 2 12" xfId="802"/>
    <cellStyle name="ปกติ 2 2 2" xfId="803"/>
    <cellStyle name="ปกติ 2 2 2 10" xfId="804"/>
    <cellStyle name="ปกติ 2 2 2 11" xfId="805"/>
    <cellStyle name="ปกติ 2 2 2 12" xfId="806"/>
    <cellStyle name="ปกติ 2 2 2 2" xfId="807"/>
    <cellStyle name="ปกติ 2 2 2 3" xfId="808"/>
    <cellStyle name="ปกติ 2 2 2 4" xfId="809"/>
    <cellStyle name="ปกติ 2 2 2 5" xfId="810"/>
    <cellStyle name="ปกติ 2 2 2 6" xfId="811"/>
    <cellStyle name="ปกติ 2 2 2 7" xfId="812"/>
    <cellStyle name="ปกติ 2 2 2 8" xfId="813"/>
    <cellStyle name="ปกติ 2 2 2 9" xfId="814"/>
    <cellStyle name="ปกติ 2 2 3" xfId="815"/>
    <cellStyle name="ปกติ 2 2 3 2" xfId="816"/>
    <cellStyle name="ปกติ 2 2 3 3" xfId="817"/>
    <cellStyle name="ปกติ 2 2 3 4" xfId="818"/>
    <cellStyle name="ปกติ 2 2 3 5" xfId="819"/>
    <cellStyle name="ปกติ 2 2 3 6" xfId="820"/>
    <cellStyle name="ปกติ 2 2 3 7" xfId="821"/>
    <cellStyle name="ปกติ 2 2 3 8" xfId="822"/>
    <cellStyle name="ปกติ 2 2 4" xfId="823"/>
    <cellStyle name="ปกติ 2 2 4 2" xfId="824"/>
    <cellStyle name="ปกติ 2 2 4 3" xfId="825"/>
    <cellStyle name="ปกติ 2 2 4 4" xfId="826"/>
    <cellStyle name="ปกติ 2 2 4 5" xfId="827"/>
    <cellStyle name="ปกติ 2 2 4 6" xfId="828"/>
    <cellStyle name="ปกติ 2 2 4 7" xfId="829"/>
    <cellStyle name="ปกติ 2 2 4 8" xfId="830"/>
    <cellStyle name="ปกติ 2 2 5" xfId="831"/>
    <cellStyle name="ปกติ 2 2 5 2" xfId="832"/>
    <cellStyle name="ปกติ 2 2 5 3" xfId="833"/>
    <cellStyle name="ปกติ 2 2 5 4" xfId="834"/>
    <cellStyle name="ปกติ 2 2 5 5" xfId="835"/>
    <cellStyle name="ปกติ 2 2 5 6" xfId="836"/>
    <cellStyle name="ปกติ 2 2 5 7" xfId="837"/>
    <cellStyle name="ปกติ 2 2 5 8" xfId="838"/>
    <cellStyle name="ปกติ 2 2 6" xfId="839"/>
    <cellStyle name="ปกติ 2 2 6 2" xfId="840"/>
    <cellStyle name="ปกติ 2 2 6 3" xfId="841"/>
    <cellStyle name="ปกติ 2 2 6 4" xfId="842"/>
    <cellStyle name="ปกติ 2 2 6 5" xfId="843"/>
    <cellStyle name="ปกติ 2 2 6 6" xfId="844"/>
    <cellStyle name="ปกติ 2 2 6 7" xfId="845"/>
    <cellStyle name="ปกติ 2 2 6 8" xfId="846"/>
    <cellStyle name="ปกติ 2 2 7" xfId="847"/>
    <cellStyle name="ปกติ 2 2 8" xfId="848"/>
    <cellStyle name="ปกติ 2 2 9" xfId="849"/>
    <cellStyle name="ปกติ 2 3" xfId="850"/>
    <cellStyle name="ปกติ 2 3 10" xfId="851"/>
    <cellStyle name="ปกติ 2 3 11" xfId="852"/>
    <cellStyle name="ปกติ 2 3 12" xfId="853"/>
    <cellStyle name="ปกติ 2 3 2" xfId="854"/>
    <cellStyle name="ปกติ 2 3 3" xfId="855"/>
    <cellStyle name="ปกติ 2 3 4" xfId="856"/>
    <cellStyle name="ปกติ 2 3 5" xfId="857"/>
    <cellStyle name="ปกติ 2 3 6" xfId="858"/>
    <cellStyle name="ปกติ 2 3 7" xfId="859"/>
    <cellStyle name="ปกติ 2 3 8" xfId="860"/>
    <cellStyle name="ปกติ 2 3 9" xfId="861"/>
    <cellStyle name="ปกติ 2 4" xfId="862"/>
    <cellStyle name="ปกติ 2 5" xfId="863"/>
    <cellStyle name="ปกติ 2 5 2" xfId="864"/>
    <cellStyle name="ปกติ 2 5 3" xfId="865"/>
    <cellStyle name="ปกติ 2 5 4" xfId="866"/>
    <cellStyle name="ปกติ 2 5 5" xfId="867"/>
    <cellStyle name="ปกติ 2 5 6" xfId="868"/>
    <cellStyle name="ปกติ 2 5 7" xfId="869"/>
    <cellStyle name="ปกติ 2 5 8" xfId="870"/>
    <cellStyle name="ปกติ 2 6" xfId="871"/>
    <cellStyle name="ปกติ 2 7" xfId="872"/>
    <cellStyle name="ปกติ 2 8" xfId="873"/>
    <cellStyle name="ปกติ 2 9" xfId="874"/>
    <cellStyle name="ปกติ 2_hot_adj_010456" xfId="875"/>
    <cellStyle name="ปกติ 3" xfId="876"/>
    <cellStyle name="ปกติ 3 10" xfId="877"/>
    <cellStyle name="ปกติ 3 11" xfId="878"/>
    <cellStyle name="ปกติ 3 12" xfId="879"/>
    <cellStyle name="ปกติ 3 2" xfId="880"/>
    <cellStyle name="ปกติ 3 3" xfId="881"/>
    <cellStyle name="ปกติ 3 4" xfId="882"/>
    <cellStyle name="ปกติ 3 5" xfId="883"/>
    <cellStyle name="ปกติ 3 6" xfId="884"/>
    <cellStyle name="ปกติ 3 7" xfId="885"/>
    <cellStyle name="ปกติ 3 8" xfId="886"/>
    <cellStyle name="ปกติ 3 9" xfId="887"/>
    <cellStyle name="ปกติ 4" xfId="888"/>
    <cellStyle name="ปกติ 4 10" xfId="889"/>
    <cellStyle name="ปกติ 4 11" xfId="890"/>
    <cellStyle name="ปกติ 4 12" xfId="891"/>
    <cellStyle name="ปกติ 4 2" xfId="892"/>
    <cellStyle name="ปกติ 4 3" xfId="893"/>
    <cellStyle name="ปกติ 4 4" xfId="894"/>
    <cellStyle name="ปกติ 4 5" xfId="895"/>
    <cellStyle name="ปกติ 4 6" xfId="896"/>
    <cellStyle name="ปกติ 4 7" xfId="897"/>
    <cellStyle name="ปกติ 4 8" xfId="898"/>
    <cellStyle name="ปกติ 4 9" xfId="899"/>
    <cellStyle name="ปกติ 4_bud.04.02.56" xfId="900"/>
    <cellStyle name="ปกติ 5" xfId="901"/>
    <cellStyle name="ปกติ 5 2" xfId="902"/>
    <cellStyle name="ปกติ 5 3" xfId="903"/>
    <cellStyle name="ปกติ 5 4" xfId="904"/>
    <cellStyle name="ปกติ 5 5" xfId="905"/>
    <cellStyle name="ปกติ 5 6" xfId="906"/>
    <cellStyle name="ปกติ 5 7" xfId="907"/>
    <cellStyle name="ปกติ 5 8" xfId="908"/>
    <cellStyle name="ปกติ 6" xfId="909"/>
    <cellStyle name="ปกติ 6 2" xfId="910"/>
    <cellStyle name="ปกติ 6_bud.04.02.56" xfId="911"/>
    <cellStyle name="ปกติ 7" xfId="912"/>
    <cellStyle name="ปกติ 8" xfId="913"/>
    <cellStyle name="ปกติ 9" xfId="914"/>
    <cellStyle name="ปกติ_graph2.52 2" xfId="915"/>
    <cellStyle name="ปกติ_graph2.52_MIS_55" xfId="916"/>
    <cellStyle name="ป้อนค่า" xfId="917" builtinId="20" customBuiltin="1"/>
    <cellStyle name="ป้อนค่า 2" xfId="918"/>
    <cellStyle name="ป้อนค่า 3" xfId="919"/>
    <cellStyle name="ป้อนค่า 4" xfId="920"/>
    <cellStyle name="ป้อนค่า 5" xfId="921"/>
    <cellStyle name="ป้อนค่า 6" xfId="922"/>
    <cellStyle name="ปานกลาง" xfId="923" builtinId="28" customBuiltin="1"/>
    <cellStyle name="ปานกลาง 2" xfId="924"/>
    <cellStyle name="ปานกลาง 3" xfId="925"/>
    <cellStyle name="ปานกลาง 4" xfId="926"/>
    <cellStyle name="ปานกลาง 5" xfId="927"/>
    <cellStyle name="ปานกลาง 6" xfId="928"/>
    <cellStyle name="ผลรวม" xfId="965" builtinId="25" customBuiltin="1"/>
    <cellStyle name="ผลรวม 2" xfId="966"/>
    <cellStyle name="ผลรวม 3" xfId="967"/>
    <cellStyle name="ผลรวม 4" xfId="968"/>
    <cellStyle name="ผลรวม 5" xfId="969"/>
    <cellStyle name="ผลรวม 6" xfId="970"/>
    <cellStyle name="ฤธถ [0]_95" xfId="977"/>
    <cellStyle name="ฤธถ_95" xfId="978"/>
    <cellStyle name="ล๋ศญ [0]_95" xfId="979"/>
    <cellStyle name="ล๋ศญ_95" xfId="980"/>
    <cellStyle name="ลักษณะ 1" xfId="981"/>
    <cellStyle name="วฅมุ_4ฟ๙ฝวภ๛" xfId="982"/>
    <cellStyle name="ส่วนที่ถูกเน้น1" xfId="983" builtinId="29" customBuiltin="1"/>
    <cellStyle name="ส่วนที่ถูกเน้น1 2" xfId="984"/>
    <cellStyle name="ส่วนที่ถูกเน้น1 3" xfId="985"/>
    <cellStyle name="ส่วนที่ถูกเน้น1 4" xfId="986"/>
    <cellStyle name="ส่วนที่ถูกเน้น1 5" xfId="987"/>
    <cellStyle name="ส่วนที่ถูกเน้น1 6" xfId="988"/>
    <cellStyle name="ส่วนที่ถูกเน้น2" xfId="989" builtinId="33" customBuiltin="1"/>
    <cellStyle name="ส่วนที่ถูกเน้น2 2" xfId="990"/>
    <cellStyle name="ส่วนที่ถูกเน้น2 3" xfId="991"/>
    <cellStyle name="ส่วนที่ถูกเน้น2 4" xfId="992"/>
    <cellStyle name="ส่วนที่ถูกเน้น2 5" xfId="993"/>
    <cellStyle name="ส่วนที่ถูกเน้น2 6" xfId="994"/>
    <cellStyle name="ส่วนที่ถูกเน้น3" xfId="995" builtinId="37" customBuiltin="1"/>
    <cellStyle name="ส่วนที่ถูกเน้น3 2" xfId="996"/>
    <cellStyle name="ส่วนที่ถูกเน้น3 3" xfId="997"/>
    <cellStyle name="ส่วนที่ถูกเน้น3 4" xfId="998"/>
    <cellStyle name="ส่วนที่ถูกเน้น3 5" xfId="999"/>
    <cellStyle name="ส่วนที่ถูกเน้น3 6" xfId="1000"/>
    <cellStyle name="ส่วนที่ถูกเน้น4" xfId="1001" builtinId="41" customBuiltin="1"/>
    <cellStyle name="ส่วนที่ถูกเน้น4 2" xfId="1002"/>
    <cellStyle name="ส่วนที่ถูกเน้น4 3" xfId="1003"/>
    <cellStyle name="ส่วนที่ถูกเน้น4 4" xfId="1004"/>
    <cellStyle name="ส่วนที่ถูกเน้น4 5" xfId="1005"/>
    <cellStyle name="ส่วนที่ถูกเน้น4 6" xfId="1006"/>
    <cellStyle name="ส่วนที่ถูกเน้น5" xfId="1007" builtinId="45" customBuiltin="1"/>
    <cellStyle name="ส่วนที่ถูกเน้น5 2" xfId="1008"/>
    <cellStyle name="ส่วนที่ถูกเน้น5 3" xfId="1009"/>
    <cellStyle name="ส่วนที่ถูกเน้น5 4" xfId="1010"/>
    <cellStyle name="ส่วนที่ถูกเน้น5 5" xfId="1011"/>
    <cellStyle name="ส่วนที่ถูกเน้น5 6" xfId="1012"/>
    <cellStyle name="ส่วนที่ถูกเน้น6" xfId="1013" builtinId="49" customBuiltin="1"/>
    <cellStyle name="ส่วนที่ถูกเน้น6 2" xfId="1014"/>
    <cellStyle name="ส่วนที่ถูกเน้น6 3" xfId="1015"/>
    <cellStyle name="ส่วนที่ถูกเน้น6 4" xfId="1016"/>
    <cellStyle name="ส่วนที่ถูกเน้น6 5" xfId="1017"/>
    <cellStyle name="ส่วนที่ถูกเน้น6 6" xfId="1018"/>
    <cellStyle name="หมายเหตุ" xfId="1025" builtinId="10" customBuiltin="1"/>
    <cellStyle name="หมายเหตุ 2" xfId="1026"/>
    <cellStyle name="หมายเหตุ 3" xfId="1027"/>
    <cellStyle name="หมายเหตุ 4" xfId="1028"/>
    <cellStyle name="หมายเหตุ 5" xfId="1029"/>
    <cellStyle name="หมายเหตุ 6" xfId="1030"/>
    <cellStyle name="หัวเรื่อง 1" xfId="1031" builtinId="16" customBuiltin="1"/>
    <cellStyle name="หัวเรื่อง 1 2" xfId="1032"/>
    <cellStyle name="หัวเรื่อง 1 3" xfId="1033"/>
    <cellStyle name="หัวเรื่อง 1 4" xfId="1034"/>
    <cellStyle name="หัวเรื่อง 1 5" xfId="1035"/>
    <cellStyle name="หัวเรื่อง 1 6" xfId="1036"/>
    <cellStyle name="หัวเรื่อง 2" xfId="1037" builtinId="17" customBuiltin="1"/>
    <cellStyle name="หัวเรื่อง 2 2" xfId="1038"/>
    <cellStyle name="หัวเรื่อง 2 3" xfId="1039"/>
    <cellStyle name="หัวเรื่อง 2 4" xfId="1040"/>
    <cellStyle name="หัวเรื่อง 2 5" xfId="1041"/>
    <cellStyle name="หัวเรื่อง 2 6" xfId="1042"/>
    <cellStyle name="หัวเรื่อง 3" xfId="1043" builtinId="18" customBuiltin="1"/>
    <cellStyle name="หัวเรื่อง 3 2" xfId="1044"/>
    <cellStyle name="หัวเรื่อง 3 3" xfId="1045"/>
    <cellStyle name="หัวเรื่อง 3 4" xfId="1046"/>
    <cellStyle name="หัวเรื่อง 3 5" xfId="1047"/>
    <cellStyle name="หัวเรื่อง 3 6" xfId="1048"/>
    <cellStyle name="หัวเรื่อง 4" xfId="1049" builtinId="19" customBuiltin="1"/>
    <cellStyle name="หัวเรื่อง 4 2" xfId="1050"/>
    <cellStyle name="หัวเรื่อง 4 3" xfId="1051"/>
    <cellStyle name="หัวเรื่อง 4 4" xfId="1052"/>
    <cellStyle name="หัวเรื่อง 4 5" xfId="1053"/>
    <cellStyle name="หัวเรื่อง 4 6" xfId="10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056220703499648"/>
          <c:y val="0.34623359365911971"/>
          <c:w val="0.88598215990188212"/>
          <c:h val="0.46293420219024356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dPt>
            <c:idx val="5"/>
          </c:dPt>
          <c:dPt>
            <c:idx val="6"/>
          </c:dPt>
          <c:dPt>
            <c:idx val="7"/>
          </c:dPt>
          <c:dPt>
            <c:idx val="8"/>
          </c:dPt>
          <c:dPt>
            <c:idx val="9"/>
          </c:dPt>
          <c:dPt>
            <c:idx val="10"/>
          </c:dPt>
          <c:dPt>
            <c:idx val="11"/>
          </c:dPt>
          <c:dPt>
            <c:idx val="12"/>
          </c:dPt>
          <c:dPt>
            <c:idx val="13"/>
          </c:dPt>
          <c:dPt>
            <c:idx val="14"/>
          </c:dPt>
          <c:dPt>
            <c:idx val="15"/>
          </c:dPt>
          <c:dPt>
            <c:idx val="16"/>
          </c:dPt>
          <c:dPt>
            <c:idx val="17"/>
            <c:spPr>
              <a:solidFill>
                <a:srgbClr val="BB64F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spPr>
              <a:solidFill>
                <a:srgbClr val="BB64F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spPr>
              <a:solidFill>
                <a:srgbClr val="BB64F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spPr>
              <a:solidFill>
                <a:srgbClr val="BB64F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spPr>
              <a:solidFill>
                <a:srgbClr val="BB64F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spPr>
              <a:solidFill>
                <a:srgbClr val="BB64F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spPr>
              <a:solidFill>
                <a:srgbClr val="BB64F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spPr>
              <a:solidFill>
                <a:srgbClr val="BB64F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5"/>
            <c:spPr>
              <a:solidFill>
                <a:srgbClr val="BB64F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6"/>
            <c:spPr>
              <a:solidFill>
                <a:srgbClr val="BB64F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7"/>
            <c:spPr>
              <a:solidFill>
                <a:srgbClr val="BB64F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8"/>
            <c:spPr>
              <a:solidFill>
                <a:srgbClr val="BB64F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9"/>
            <c:spPr>
              <a:solidFill>
                <a:srgbClr val="BB64F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0"/>
            <c:spPr>
              <a:solidFill>
                <a:srgbClr val="BB64F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1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2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3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4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5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6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7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8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9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1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2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3219935439066802E-3"/>
                  <c:y val="4.51222760977891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89.09</a:t>
                    </a:r>
                  </a:p>
                </c:rich>
              </c:tx>
              <c:dLblPos val="outEnd"/>
            </c:dLbl>
            <c:dLbl>
              <c:idx val="1"/>
              <c:layout>
                <c:manualLayout>
                  <c:x val="-2.3654465125273736E-3"/>
                  <c:y val="3.6102982133718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88.38</a:t>
                    </a:r>
                  </a:p>
                </c:rich>
              </c:tx>
              <c:dLblPos val="outEnd"/>
            </c:dLbl>
            <c:dLbl>
              <c:idx val="2"/>
              <c:layout>
                <c:manualLayout>
                  <c:x val="-1.7449694380787368E-3"/>
                  <c:y val="4.169004119872937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88.05</a:t>
                    </a:r>
                  </a:p>
                </c:rich>
              </c:tx>
              <c:dLblPos val="outEnd"/>
            </c:dLbl>
            <c:dLbl>
              <c:idx val="3"/>
              <c:layout>
                <c:manualLayout>
                  <c:x val="-3.1894870435772275E-4"/>
                  <c:y val="3.235809425802386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86.73</a:t>
                    </a:r>
                  </a:p>
                </c:rich>
              </c:tx>
              <c:dLblPos val="outEnd"/>
            </c:dLbl>
            <c:dLbl>
              <c:idx val="4"/>
              <c:layout>
                <c:manualLayout>
                  <c:x val="2.9378708671725187E-3"/>
                  <c:y val="3.4387857233320906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4.7312844932405184E-3"/>
                  <c:y val="-4.634211898123169E-4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4.2014323037981027E-4"/>
                  <c:y val="3.8156566288187832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9.8454248721660634E-5"/>
                  <c:y val="3.6706452006080754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7.2225880274935932E-5"/>
                  <c:y val="5.2527685172943745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1.1166629999146599E-4"/>
                  <c:y val="6.1706779547294373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2.5572659235556587E-4"/>
                  <c:y val="2.638890377712587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2.3948066264602741E-4"/>
                  <c:y val="3.4934751805149105E-3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1.5806506671009353E-3"/>
                  <c:y val="5.0041349596846394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3.1327241566405137E-4"/>
                  <c:y val="7.5664997993065653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1.5541286975148817E-3"/>
                  <c:y val="8.5416793216681018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1.7191325378177842E-3"/>
                  <c:y val="6.2568312194021918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5.5001280100967472E-4"/>
                  <c:y val="6.2577245136211492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8.8080341798702357E-7"/>
                  <c:y val="3.536551812851287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1.2182489941224967E-3"/>
                  <c:y val="3.5554102463626054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2.0761515232418579E-3"/>
                  <c:y val="3.3168014349878334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1.0002012146474868E-4"/>
                  <c:y val="6.0591154322730129E-3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 val="-2.1971151926454088E-4"/>
                  <c:y val="6.0966337894692128E-3"/>
                </c:manualLayout>
              </c:layout>
              <c:dLblPos val="outEnd"/>
              <c:showVal val="1"/>
            </c:dLbl>
            <c:dLbl>
              <c:idx val="22"/>
              <c:layout>
                <c:manualLayout>
                  <c:x val="-2.6032634353838698E-5"/>
                  <c:y val="4.5465698097521528E-3"/>
                </c:manualLayout>
              </c:layout>
              <c:dLblPos val="outEnd"/>
              <c:showVal val="1"/>
            </c:dLbl>
            <c:dLbl>
              <c:idx val="23"/>
              <c:layout>
                <c:manualLayout>
                  <c:x val="-9.0115976364716819E-4"/>
                  <c:y val="3.6342186474572677E-3"/>
                </c:manualLayout>
              </c:layout>
              <c:dLblPos val="outEnd"/>
              <c:showVal val="1"/>
            </c:dLbl>
            <c:dLbl>
              <c:idx val="24"/>
              <c:layout>
                <c:manualLayout>
                  <c:x val="1.1264497045589602E-4"/>
                  <c:y val="5.0324226099516152E-3"/>
                </c:manualLayout>
              </c:layout>
              <c:dLblPos val="outEnd"/>
              <c:showVal val="1"/>
            </c:dLbl>
            <c:dLbl>
              <c:idx val="25"/>
              <c:layout>
                <c:manualLayout>
                  <c:x val="1.2420306864081463E-3"/>
                  <c:y val="3.9960028061349065E-3"/>
                </c:manualLayout>
              </c:layout>
              <c:dLblPos val="outEnd"/>
              <c:showVal val="1"/>
            </c:dLbl>
            <c:dLbl>
              <c:idx val="26"/>
              <c:layout>
                <c:manualLayout>
                  <c:x val="-1.3582967375824334E-3"/>
                  <c:y val="6.2766822020456836E-3"/>
                </c:manualLayout>
              </c:layout>
              <c:dLblPos val="outEnd"/>
              <c:showVal val="1"/>
            </c:dLbl>
            <c:dLbl>
              <c:idx val="27"/>
              <c:layout>
                <c:manualLayout>
                  <c:x val="-1.3684749104125057E-3"/>
                  <c:y val="2.4812735755232618E-3"/>
                </c:manualLayout>
              </c:layout>
              <c:dLblPos val="outEnd"/>
              <c:showVal val="1"/>
            </c:dLbl>
            <c:dLbl>
              <c:idx val="28"/>
              <c:layout>
                <c:manualLayout>
                  <c:x val="-1.2434986921047912E-3"/>
                  <c:y val="5.0268643348114379E-3"/>
                </c:manualLayout>
              </c:layout>
              <c:dLblPos val="outEnd"/>
              <c:showVal val="1"/>
            </c:dLbl>
            <c:dLbl>
              <c:idx val="29"/>
              <c:layout>
                <c:manualLayout>
                  <c:x val="1.2429114898262245E-3"/>
                  <c:y val="5.2381780450514084E-3"/>
                </c:manualLayout>
              </c:layout>
              <c:dLblPos val="outEnd"/>
              <c:showVal val="1"/>
            </c:dLbl>
            <c:dLbl>
              <c:idx val="30"/>
              <c:layout>
                <c:manualLayout>
                  <c:x val="9.1145789663309808E-17"/>
                  <c:y val="4.9674106417941797E-3"/>
                </c:manualLayout>
              </c:layout>
              <c:dLblPos val="outEnd"/>
              <c:showVal val="1"/>
            </c:dLbl>
            <c:dLbl>
              <c:idx val="31"/>
              <c:layout>
                <c:manualLayout>
                  <c:x val="-1.1580607605600501E-3"/>
                  <c:y val="4.591135265786791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100.00</a:t>
                    </a:r>
                  </a:p>
                </c:rich>
              </c:tx>
              <c:dLblPos val="outEnd"/>
            </c:dLbl>
            <c:dLbl>
              <c:idx val="32"/>
              <c:layout>
                <c:manualLayout>
                  <c:x val="2.1348717511076591E-3"/>
                  <c:y val="4.3794245358939514E-3"/>
                </c:manualLayout>
              </c:layout>
              <c:dLblPos val="outEnd"/>
              <c:showVal val="1"/>
            </c:dLbl>
            <c:dLbl>
              <c:idx val="33"/>
              <c:layout>
                <c:manualLayout>
                  <c:x val="6.9240935358424354E-4"/>
                  <c:y val="3.1329813357090989E-3"/>
                </c:manualLayout>
              </c:layout>
              <c:dLblPos val="outEnd"/>
              <c:showVal val="1"/>
            </c:dLbl>
            <c:dLbl>
              <c:idx val="34"/>
              <c:layout>
                <c:manualLayout>
                  <c:x val="9.0380217390112927E-4"/>
                  <c:y val="4.4975378826227277E-3"/>
                </c:manualLayout>
              </c:layout>
              <c:dLblPos val="outEnd"/>
              <c:showVal val="1"/>
            </c:dLbl>
            <c:dLbl>
              <c:idx val="35"/>
              <c:layout>
                <c:manualLayout>
                  <c:x val="1.2785350947313863E-3"/>
                  <c:y val="5.1659204682290979E-3"/>
                </c:manualLayout>
              </c:layout>
              <c:dLblPos val="outEnd"/>
              <c:showVal val="1"/>
            </c:dLbl>
            <c:dLbl>
              <c:idx val="36"/>
              <c:layout>
                <c:manualLayout>
                  <c:x val="-2.4845507080485077E-3"/>
                  <c:y val="4.5778351074156525E-3"/>
                </c:manualLayout>
              </c:layout>
              <c:dLblPos val="outEnd"/>
              <c:showVal val="1"/>
            </c:dLbl>
            <c:dLbl>
              <c:idx val="37"/>
              <c:layout>
                <c:manualLayout>
                  <c:x val="8.4752862219640267E-5"/>
                  <c:y val="5.8587197624869625E-3"/>
                </c:manualLayout>
              </c:layout>
              <c:dLblPos val="outEnd"/>
              <c:showVal val="1"/>
            </c:dLbl>
            <c:dLbl>
              <c:idx val="38"/>
              <c:layout>
                <c:manualLayout>
                  <c:x val="-5.284820507922142E-5"/>
                  <c:y val="4.7976847401923241E-3"/>
                </c:manualLayout>
              </c:layout>
              <c:dLblPos val="outEnd"/>
              <c:showVal val="1"/>
            </c:dLbl>
            <c:dLbl>
              <c:idx val="39"/>
              <c:layout>
                <c:manualLayout>
                  <c:x val="4.6291112967540244E-5"/>
                  <c:y val="4.7849801113004891E-3"/>
                </c:manualLayout>
              </c:layout>
              <c:dLblPos val="outEnd"/>
              <c:showVal val="1"/>
            </c:dLbl>
            <c:dLbl>
              <c:idx val="40"/>
              <c:layout>
                <c:manualLayout>
                  <c:x val="-7.477042348245401E-5"/>
                  <c:y val="3.2511939373510929E-3"/>
                </c:manualLayout>
              </c:layout>
              <c:dLblPos val="outEnd"/>
              <c:showVal val="1"/>
            </c:dLbl>
            <c:dLbl>
              <c:idx val="41"/>
              <c:layout>
                <c:manualLayout>
                  <c:x val="1.231754646531631E-3"/>
                  <c:y val="4.5599692230365099E-3"/>
                </c:manualLayout>
              </c:layout>
              <c:dLblPos val="outEnd"/>
              <c:showVal val="1"/>
            </c:dLbl>
            <c:dLbl>
              <c:idx val="42"/>
              <c:layout>
                <c:manualLayout>
                  <c:x val="-3.7287344694783998E-3"/>
                  <c:y val="5.0421495914469263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endParaRPr lang="en-US"/>
              </a:p>
            </c:txPr>
            <c:showVal val="1"/>
          </c:dLbls>
          <c:cat>
            <c:strRef>
              <c:f>กราฟแท่งขึ้นหน้าWEBกอง19.08.56!$A$5:$A$47</c:f>
              <c:strCache>
                <c:ptCount val="43"/>
                <c:pt idx="0">
                  <c:v>สชป.2</c:v>
                </c:pt>
                <c:pt idx="1">
                  <c:v>สชป.1</c:v>
                </c:pt>
                <c:pt idx="2">
                  <c:v>สชป.10</c:v>
                </c:pt>
                <c:pt idx="3">
                  <c:v>สชป.7</c:v>
                </c:pt>
                <c:pt idx="4">
                  <c:v>สชป.16</c:v>
                </c:pt>
                <c:pt idx="5">
                  <c:v>สชป.15</c:v>
                </c:pt>
                <c:pt idx="6">
                  <c:v>สชป.8</c:v>
                </c:pt>
                <c:pt idx="7">
                  <c:v>สชป.6</c:v>
                </c:pt>
                <c:pt idx="8">
                  <c:v>สชป.11</c:v>
                </c:pt>
                <c:pt idx="9">
                  <c:v>สชป.9</c:v>
                </c:pt>
                <c:pt idx="10">
                  <c:v>สชป.14</c:v>
                </c:pt>
                <c:pt idx="11">
                  <c:v>สชป.3</c:v>
                </c:pt>
                <c:pt idx="12">
                  <c:v>สชป.13</c:v>
                </c:pt>
                <c:pt idx="13">
                  <c:v>สชป.17</c:v>
                </c:pt>
                <c:pt idx="14">
                  <c:v>สชป.12</c:v>
                </c:pt>
                <c:pt idx="15">
                  <c:v>สชป.5</c:v>
                </c:pt>
                <c:pt idx="16">
                  <c:v>สชป.4</c:v>
                </c:pt>
                <c:pt idx="17">
                  <c:v>สคญ.5</c:v>
                </c:pt>
                <c:pt idx="18">
                  <c:v>สคญ.2</c:v>
                </c:pt>
                <c:pt idx="19">
                  <c:v>สคญ.9</c:v>
                </c:pt>
                <c:pt idx="20">
                  <c:v>สคญ.6</c:v>
                </c:pt>
                <c:pt idx="21">
                  <c:v>สคญ.1</c:v>
                </c:pt>
                <c:pt idx="22">
                  <c:v>สคญ.14</c:v>
                </c:pt>
                <c:pt idx="23">
                  <c:v>สคญ.11</c:v>
                </c:pt>
                <c:pt idx="24">
                  <c:v>สคญ.10</c:v>
                </c:pt>
                <c:pt idx="25">
                  <c:v>สคญ.3</c:v>
                </c:pt>
                <c:pt idx="26">
                  <c:v>สคญ.12</c:v>
                </c:pt>
                <c:pt idx="27">
                  <c:v>สคญ.7</c:v>
                </c:pt>
                <c:pt idx="28">
                  <c:v>สคญ.4</c:v>
                </c:pt>
                <c:pt idx="29">
                  <c:v>สคญ.8</c:v>
                </c:pt>
                <c:pt idx="30">
                  <c:v>สคญ.13</c:v>
                </c:pt>
                <c:pt idx="31">
                  <c:v>สบค.</c:v>
                </c:pt>
                <c:pt idx="32">
                  <c:v>สพญ.</c:v>
                </c:pt>
                <c:pt idx="33">
                  <c:v>กผง.</c:v>
                </c:pt>
                <c:pt idx="34">
                  <c:v>กงบ.</c:v>
                </c:pt>
                <c:pt idx="35">
                  <c:v>สมด.</c:v>
                </c:pt>
                <c:pt idx="36">
                  <c:v>สคก.</c:v>
                </c:pt>
                <c:pt idx="37">
                  <c:v>สอบ.</c:v>
                </c:pt>
                <c:pt idx="38">
                  <c:v>สรธ.</c:v>
                </c:pt>
                <c:pt idx="39">
                  <c:v>สวพ.</c:v>
                </c:pt>
                <c:pt idx="40">
                  <c:v>สบอ.</c:v>
                </c:pt>
                <c:pt idx="41">
                  <c:v>สลก.</c:v>
                </c:pt>
                <c:pt idx="42">
                  <c:v>สบก.</c:v>
                </c:pt>
              </c:strCache>
            </c:strRef>
          </c:cat>
          <c:val>
            <c:numRef>
              <c:f>กราฟแท่งขึ้นหน้าWEBกอง19.08.56!$B$5:$B$47</c:f>
              <c:numCache>
                <c:formatCode>#,##0.00</c:formatCode>
                <c:ptCount val="43"/>
                <c:pt idx="0">
                  <c:v>89.088722233621326</c:v>
                </c:pt>
                <c:pt idx="1">
                  <c:v>88.376816652045164</c:v>
                </c:pt>
                <c:pt idx="2">
                  <c:v>88.052950458320964</c:v>
                </c:pt>
                <c:pt idx="3">
                  <c:v>86.731311691847523</c:v>
                </c:pt>
                <c:pt idx="4">
                  <c:v>85.030283093419925</c:v>
                </c:pt>
                <c:pt idx="5">
                  <c:v>83.810300978249316</c:v>
                </c:pt>
                <c:pt idx="6">
                  <c:v>82.330650221369496</c:v>
                </c:pt>
                <c:pt idx="7">
                  <c:v>80.227766624234903</c:v>
                </c:pt>
                <c:pt idx="8">
                  <c:v>79.578075068531803</c:v>
                </c:pt>
                <c:pt idx="9">
                  <c:v>75.942501488708857</c:v>
                </c:pt>
                <c:pt idx="10">
                  <c:v>74.999729918026972</c:v>
                </c:pt>
                <c:pt idx="11">
                  <c:v>74.925326903417499</c:v>
                </c:pt>
                <c:pt idx="12">
                  <c:v>73.983435521890769</c:v>
                </c:pt>
                <c:pt idx="13">
                  <c:v>72.688480926649973</c:v>
                </c:pt>
                <c:pt idx="14">
                  <c:v>71.235670318665456</c:v>
                </c:pt>
                <c:pt idx="15">
                  <c:v>67.121153255865579</c:v>
                </c:pt>
                <c:pt idx="16">
                  <c:v>66.389844996260237</c:v>
                </c:pt>
                <c:pt idx="17">
                  <c:v>99.775760403995704</c:v>
                </c:pt>
                <c:pt idx="18">
                  <c:v>91.296644935846984</c:v>
                </c:pt>
                <c:pt idx="19">
                  <c:v>80.562965383427681</c:v>
                </c:pt>
                <c:pt idx="20">
                  <c:v>80.445275724783031</c:v>
                </c:pt>
                <c:pt idx="21">
                  <c:v>80.377117548594981</c:v>
                </c:pt>
                <c:pt idx="22">
                  <c:v>74.312087704859678</c:v>
                </c:pt>
                <c:pt idx="23">
                  <c:v>70.985084797175404</c:v>
                </c:pt>
                <c:pt idx="24">
                  <c:v>66.21126533819529</c:v>
                </c:pt>
                <c:pt idx="25">
                  <c:v>65.259432064457073</c:v>
                </c:pt>
                <c:pt idx="26">
                  <c:v>60.001159106145543</c:v>
                </c:pt>
                <c:pt idx="27">
                  <c:v>54.959695847494281</c:v>
                </c:pt>
                <c:pt idx="28">
                  <c:v>53.700752013004085</c:v>
                </c:pt>
                <c:pt idx="29">
                  <c:v>40.891914329484244</c:v>
                </c:pt>
                <c:pt idx="30">
                  <c:v>24.747378024732892</c:v>
                </c:pt>
                <c:pt idx="31">
                  <c:v>100</c:v>
                </c:pt>
                <c:pt idx="32">
                  <c:v>99.041055413651307</c:v>
                </c:pt>
                <c:pt idx="33">
                  <c:v>91.35845143449707</c:v>
                </c:pt>
                <c:pt idx="34">
                  <c:v>82.839021412139445</c:v>
                </c:pt>
                <c:pt idx="35">
                  <c:v>80.330172830465031</c:v>
                </c:pt>
                <c:pt idx="36">
                  <c:v>71.431969204460316</c:v>
                </c:pt>
                <c:pt idx="37">
                  <c:v>68.829918869191417</c:v>
                </c:pt>
                <c:pt idx="38">
                  <c:v>60.600094200278889</c:v>
                </c:pt>
                <c:pt idx="39">
                  <c:v>51.577498243345786</c:v>
                </c:pt>
                <c:pt idx="40">
                  <c:v>38.767723274777595</c:v>
                </c:pt>
                <c:pt idx="41">
                  <c:v>38.30618934936934</c:v>
                </c:pt>
                <c:pt idx="42">
                  <c:v>19.114683079042777</c:v>
                </c:pt>
              </c:numCache>
            </c:numRef>
          </c:val>
        </c:ser>
        <c:dLbls>
          <c:showVal val="1"/>
        </c:dLbls>
        <c:gapWidth val="75"/>
        <c:axId val="117851264"/>
        <c:axId val="117852800"/>
      </c:barChart>
      <c:catAx>
        <c:axId val="11785126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en-US"/>
          </a:p>
        </c:txPr>
        <c:crossAx val="117852800"/>
        <c:crosses val="autoZero"/>
        <c:auto val="1"/>
        <c:lblAlgn val="ctr"/>
        <c:lblOffset val="100"/>
        <c:tickLblSkip val="1"/>
        <c:tickMarkSkip val="1"/>
      </c:catAx>
      <c:valAx>
        <c:axId val="117852800"/>
        <c:scaling>
          <c:orientation val="minMax"/>
        </c:scaling>
        <c:axPos val="l"/>
        <c:numFmt formatCode="#,##0.00" sourceLinked="1"/>
        <c:majorTickMark val="none"/>
        <c:tickLblPos val="nextTo"/>
        <c:spPr>
          <a:ln w="3175">
            <a:solidFill>
              <a:srgbClr val="00FFFF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en-US"/>
          </a:p>
        </c:txPr>
        <c:crossAx val="117851264"/>
        <c:crosses val="autoZero"/>
        <c:crossBetween val="between"/>
      </c:valAx>
      <c:spPr>
        <a:solidFill>
          <a:srgbClr val="98B0FE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96FCFA"/>
    </a:solidFill>
    <a:ln w="12700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898368141076985E-2"/>
          <c:y val="0.31895631722489148"/>
          <c:w val="0.88996759207915899"/>
          <c:h val="0.5371902208474139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CF90FE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dPt>
            <c:idx val="5"/>
          </c:dPt>
          <c:dPt>
            <c:idx val="6"/>
          </c:dPt>
          <c:dPt>
            <c:idx val="7"/>
          </c:dPt>
          <c:dPt>
            <c:idx val="8"/>
          </c:dPt>
          <c:dPt>
            <c:idx val="9"/>
          </c:dPt>
          <c:dPt>
            <c:idx val="10"/>
          </c:dPt>
          <c:dPt>
            <c:idx val="11"/>
          </c:dPt>
          <c:dPt>
            <c:idx val="12"/>
          </c:dPt>
          <c:dPt>
            <c:idx val="13"/>
          </c:dPt>
          <c:dPt>
            <c:idx val="14"/>
          </c:dPt>
          <c:dPt>
            <c:idx val="15"/>
          </c:dPt>
          <c:dLbls>
            <c:dLbl>
              <c:idx val="0"/>
              <c:layout>
                <c:manualLayout>
                  <c:x val="2.4751433550247194E-4"/>
                  <c:y val="4.22314630040972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98.14</a:t>
                    </a:r>
                  </a:p>
                </c:rich>
              </c:tx>
              <c:dLblPos val="outEnd"/>
            </c:dLbl>
            <c:dLbl>
              <c:idx val="1"/>
              <c:layout>
                <c:manualLayout>
                  <c:x val="2.9839624501018471E-5"/>
                  <c:y val="1.493791641429436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97.04</a:t>
                    </a:r>
                  </a:p>
                </c:rich>
              </c:tx>
              <c:dLblPos val="outEnd"/>
            </c:dLbl>
            <c:dLbl>
              <c:idx val="2"/>
              <c:layout>
                <c:manualLayout>
                  <c:x val="5.9441483069757905E-7"/>
                  <c:y val="-1.2189582071465959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90.59</a:t>
                    </a:r>
                  </a:p>
                </c:rich>
              </c:tx>
              <c:dLblPos val="outEnd"/>
            </c:dLbl>
            <c:dLbl>
              <c:idx val="3"/>
              <c:layout>
                <c:manualLayout>
                  <c:x val="0"/>
                  <c:y val="4.869649577481127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86.30</a:t>
                    </a:r>
                  </a:p>
                </c:rich>
              </c:tx>
              <c:dLblPos val="outEnd"/>
            </c:dLbl>
            <c:dLbl>
              <c:idx val="4"/>
              <c:layout>
                <c:manualLayout>
                  <c:x val="1.5098136699718508E-3"/>
                  <c:y val="4.62536020695723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85.79</a:t>
                    </a:r>
                  </a:p>
                </c:rich>
              </c:tx>
              <c:dLblPos val="outEnd"/>
            </c:dLbl>
            <c:dLbl>
              <c:idx val="5"/>
              <c:layout>
                <c:manualLayout>
                  <c:x val="0"/>
                  <c:y val="4.80769230769230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81.40</a:t>
                    </a:r>
                  </a:p>
                </c:rich>
              </c:tx>
              <c:dLblPos val="outEnd"/>
            </c:dLbl>
            <c:dLbl>
              <c:idx val="6"/>
              <c:layout>
                <c:manualLayout>
                  <c:x val="-1.5259894629826797E-3"/>
                  <c:y val="1.374924771586562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76.50</a:t>
                    </a:r>
                  </a:p>
                </c:rich>
              </c:tx>
              <c:dLblPos val="outEnd"/>
            </c:dLbl>
            <c:dLbl>
              <c:idx val="7"/>
              <c:layout>
                <c:manualLayout>
                  <c:x val="-1.5098136699717955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72.41</a:t>
                    </a:r>
                  </a:p>
                </c:rich>
              </c:tx>
              <c:dLblPos val="outEnd"/>
            </c:dLbl>
            <c:dLbl>
              <c:idx val="8"/>
              <c:layout>
                <c:manualLayout>
                  <c:x val="0"/>
                  <c:y val="3.063421158893599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71.85</a:t>
                    </a:r>
                  </a:p>
                </c:rich>
              </c:tx>
              <c:dLblPos val="outEnd"/>
            </c:dLbl>
            <c:dLbl>
              <c:idx val="9"/>
              <c:layout>
                <c:manualLayout>
                  <c:x val="-1.5259817533668251E-3"/>
                  <c:y val="5.8084504710025357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64.57</a:t>
                    </a:r>
                  </a:p>
                </c:rich>
              </c:tx>
              <c:dLblPos val="outEnd"/>
            </c:dLbl>
            <c:dLbl>
              <c:idx val="10"/>
              <c:layout>
                <c:manualLayout>
                  <c:x val="0"/>
                  <c:y val="1.447587781169047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60.10</a:t>
                    </a:r>
                  </a:p>
                </c:rich>
              </c:tx>
              <c:dLblPos val="outEnd"/>
            </c:dLbl>
            <c:dLbl>
              <c:idx val="11"/>
              <c:layout>
                <c:manualLayout>
                  <c:x val="-1.4936455865768767E-3"/>
                  <c:y val="1.715626892792247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56.18</a:t>
                    </a:r>
                  </a:p>
                </c:rich>
              </c:tx>
              <c:dLblPos val="outEnd"/>
            </c:dLbl>
            <c:dLbl>
              <c:idx val="12"/>
              <c:layout>
                <c:manualLayout>
                  <c:x val="0"/>
                  <c:y val="3.083247562808119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44.75</a:t>
                    </a:r>
                  </a:p>
                </c:rich>
              </c:tx>
              <c:dLblPos val="outEnd"/>
            </c:dLbl>
            <c:dLbl>
              <c:idx val="13"/>
              <c:layout>
                <c:manualLayout>
                  <c:x val="-1.5103837694873698E-3"/>
                  <c:y val="3.083285047852754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37.85</a:t>
                    </a:r>
                  </a:p>
                </c:rich>
              </c:tx>
              <c:dLblPos val="outEnd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กราฟแท่งสพก.!$A$5:$A$20</c:f>
              <c:strCache>
                <c:ptCount val="16"/>
                <c:pt idx="0">
                  <c:v>สพก.8</c:v>
                </c:pt>
                <c:pt idx="1">
                  <c:v>สพก.2</c:v>
                </c:pt>
                <c:pt idx="2">
                  <c:v>สพก.10</c:v>
                </c:pt>
                <c:pt idx="3">
                  <c:v>สพก.6</c:v>
                </c:pt>
                <c:pt idx="4">
                  <c:v>สพก.12</c:v>
                </c:pt>
                <c:pt idx="5">
                  <c:v>สพก.16</c:v>
                </c:pt>
                <c:pt idx="6">
                  <c:v>สพก.11</c:v>
                </c:pt>
                <c:pt idx="7">
                  <c:v>สพก.15</c:v>
                </c:pt>
                <c:pt idx="8">
                  <c:v>สพก.13</c:v>
                </c:pt>
                <c:pt idx="9">
                  <c:v>สพก.14</c:v>
                </c:pt>
                <c:pt idx="10">
                  <c:v>สพก.9</c:v>
                </c:pt>
                <c:pt idx="11">
                  <c:v>สพก.1</c:v>
                </c:pt>
                <c:pt idx="12">
                  <c:v>สพก.7</c:v>
                </c:pt>
                <c:pt idx="13">
                  <c:v>สพก.4</c:v>
                </c:pt>
                <c:pt idx="14">
                  <c:v>สพก.5</c:v>
                </c:pt>
                <c:pt idx="15">
                  <c:v>สพก.3</c:v>
                </c:pt>
              </c:strCache>
            </c:strRef>
          </c:cat>
          <c:val>
            <c:numRef>
              <c:f>กราฟแท่งสพก.!$B$5:$B$20</c:f>
              <c:numCache>
                <c:formatCode>#,##0.00</c:formatCode>
                <c:ptCount val="16"/>
                <c:pt idx="0">
                  <c:v>98.138661582539271</c:v>
                </c:pt>
                <c:pt idx="1">
                  <c:v>97.037283239938859</c:v>
                </c:pt>
                <c:pt idx="2">
                  <c:v>90.588946495004151</c:v>
                </c:pt>
                <c:pt idx="3">
                  <c:v>86.301612607220477</c:v>
                </c:pt>
                <c:pt idx="4">
                  <c:v>85.785708522531593</c:v>
                </c:pt>
                <c:pt idx="5">
                  <c:v>81.397919437127442</c:v>
                </c:pt>
                <c:pt idx="6">
                  <c:v>76.498632601828604</c:v>
                </c:pt>
                <c:pt idx="7">
                  <c:v>72.406851748639042</c:v>
                </c:pt>
                <c:pt idx="8">
                  <c:v>71.846218135570112</c:v>
                </c:pt>
                <c:pt idx="9">
                  <c:v>64.569495413581421</c:v>
                </c:pt>
                <c:pt idx="10">
                  <c:v>60.095881346023781</c:v>
                </c:pt>
                <c:pt idx="11">
                  <c:v>56.18300804424041</c:v>
                </c:pt>
                <c:pt idx="12">
                  <c:v>44.750339442360492</c:v>
                </c:pt>
                <c:pt idx="13">
                  <c:v>37.84680878392254</c:v>
                </c:pt>
                <c:pt idx="14">
                  <c:v>27.612674820521143</c:v>
                </c:pt>
                <c:pt idx="15">
                  <c:v>25.68137362288472</c:v>
                </c:pt>
              </c:numCache>
            </c:numRef>
          </c:val>
        </c:ser>
        <c:dLbls>
          <c:showVal val="1"/>
        </c:dLbls>
        <c:gapWidth val="75"/>
        <c:axId val="117947008"/>
        <c:axId val="118051200"/>
      </c:barChart>
      <c:catAx>
        <c:axId val="117947008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en-US"/>
          </a:p>
        </c:txPr>
        <c:crossAx val="118051200"/>
        <c:crosses val="autoZero"/>
        <c:auto val="1"/>
        <c:lblAlgn val="ctr"/>
        <c:lblOffset val="100"/>
        <c:tickLblSkip val="1"/>
        <c:tickMarkSkip val="1"/>
      </c:catAx>
      <c:valAx>
        <c:axId val="118051200"/>
        <c:scaling>
          <c:orientation val="minMax"/>
        </c:scaling>
        <c:axPos val="l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en-US"/>
          </a:p>
        </c:txPr>
        <c:crossAx val="117947008"/>
        <c:crosses val="autoZero"/>
        <c:crossBetween val="between"/>
      </c:valAx>
      <c:spPr>
        <a:solidFill>
          <a:srgbClr val="CC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CC99"/>
    </a:solidFill>
    <a:ln w="12700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1"/>
  <c:chart>
    <c:plotArea>
      <c:layout>
        <c:manualLayout>
          <c:layoutTarget val="inner"/>
          <c:xMode val="edge"/>
          <c:yMode val="edge"/>
          <c:x val="5.0840346564868896E-2"/>
          <c:y val="0.42740059056890783"/>
          <c:w val="0.91050438847992476"/>
          <c:h val="0.41803290639205509"/>
        </c:manualLayout>
      </c:layout>
      <c:barChart>
        <c:barDir val="col"/>
        <c:grouping val="clustered"/>
        <c:ser>
          <c:idx val="0"/>
          <c:order val="0"/>
          <c:dPt>
            <c:idx val="17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8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9"/>
            <c:spPr>
              <a:solidFill>
                <a:srgbClr val="E46C0A"/>
              </a:solidFill>
            </c:spPr>
          </c:dPt>
          <c:dPt>
            <c:idx val="2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2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3"/>
            <c:spPr>
              <a:solidFill>
                <a:srgbClr val="00B050"/>
              </a:solidFill>
            </c:spPr>
          </c:dPt>
          <c:dPt>
            <c:idx val="24"/>
            <c:spPr>
              <a:solidFill>
                <a:srgbClr val="00B050"/>
              </a:solidFill>
            </c:spPr>
          </c:dPt>
          <c:dPt>
            <c:idx val="25"/>
            <c:spPr>
              <a:solidFill>
                <a:srgbClr val="00B050"/>
              </a:solidFill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showVal val="1"/>
          </c:dLbls>
          <c:cat>
            <c:strRef>
              <c:f>กราฟไทยเข้มแข็ง!$A$2:$A$27</c:f>
              <c:strCache>
                <c:ptCount val="26"/>
                <c:pt idx="0">
                  <c:v>สชป.1</c:v>
                </c:pt>
                <c:pt idx="1">
                  <c:v>สชป.2</c:v>
                </c:pt>
                <c:pt idx="2">
                  <c:v>สชป.14</c:v>
                </c:pt>
                <c:pt idx="3">
                  <c:v>สชป.17</c:v>
                </c:pt>
                <c:pt idx="4">
                  <c:v>สชป.8</c:v>
                </c:pt>
                <c:pt idx="5">
                  <c:v>สชป.16</c:v>
                </c:pt>
                <c:pt idx="6">
                  <c:v>สชป.7</c:v>
                </c:pt>
                <c:pt idx="7">
                  <c:v>สชป.10</c:v>
                </c:pt>
                <c:pt idx="8">
                  <c:v>สชป.3</c:v>
                </c:pt>
                <c:pt idx="9">
                  <c:v>สชป.12</c:v>
                </c:pt>
                <c:pt idx="10">
                  <c:v>สชป.13</c:v>
                </c:pt>
                <c:pt idx="11">
                  <c:v>สชป.5</c:v>
                </c:pt>
                <c:pt idx="12">
                  <c:v>สชป.6</c:v>
                </c:pt>
                <c:pt idx="13">
                  <c:v>สชป.9</c:v>
                </c:pt>
                <c:pt idx="14">
                  <c:v>สชป.4</c:v>
                </c:pt>
                <c:pt idx="15">
                  <c:v>สชป.11</c:v>
                </c:pt>
                <c:pt idx="16">
                  <c:v>สชป.15</c:v>
                </c:pt>
                <c:pt idx="17">
                  <c:v>สคญ.1 </c:v>
                </c:pt>
                <c:pt idx="18">
                  <c:v>สคญ.8 </c:v>
                </c:pt>
                <c:pt idx="19">
                  <c:v>สคญ.6</c:v>
                </c:pt>
                <c:pt idx="20">
                  <c:v>สคญ.9</c:v>
                </c:pt>
                <c:pt idx="21">
                  <c:v>สคญ.3</c:v>
                </c:pt>
                <c:pt idx="22">
                  <c:v>สคญ.10 </c:v>
                </c:pt>
                <c:pt idx="23">
                  <c:v>สคก.</c:v>
                </c:pt>
                <c:pt idx="24">
                  <c:v>รังสิตใต้</c:v>
                </c:pt>
                <c:pt idx="25">
                  <c:v>สบอ.</c:v>
                </c:pt>
              </c:strCache>
            </c:strRef>
          </c:cat>
          <c:val>
            <c:numRef>
              <c:f>กราฟไทยเข้มแข็ง!$B$2:$B$27</c:f>
              <c:numCache>
                <c:formatCode>_-* #,##0.00_-;\-* #,##0.00_-;_-* "-"??_-;_-@_-</c:formatCode>
                <c:ptCount val="26"/>
                <c:pt idx="0">
                  <c:v>100.03001186365145</c:v>
                </c:pt>
                <c:pt idx="1">
                  <c:v>99.999883887230922</c:v>
                </c:pt>
                <c:pt idx="2">
                  <c:v>99.997367766412069</c:v>
                </c:pt>
                <c:pt idx="3">
                  <c:v>99.984601123822969</c:v>
                </c:pt>
                <c:pt idx="4">
                  <c:v>99.972123870906813</c:v>
                </c:pt>
                <c:pt idx="5">
                  <c:v>99.904592728780969</c:v>
                </c:pt>
                <c:pt idx="6">
                  <c:v>99.705133636935557</c:v>
                </c:pt>
                <c:pt idx="7">
                  <c:v>99.594977056224906</c:v>
                </c:pt>
                <c:pt idx="8">
                  <c:v>99.478091199731651</c:v>
                </c:pt>
                <c:pt idx="9">
                  <c:v>99.462300336013456</c:v>
                </c:pt>
                <c:pt idx="10">
                  <c:v>99.13364113606616</c:v>
                </c:pt>
                <c:pt idx="11">
                  <c:v>98.912555270355611</c:v>
                </c:pt>
                <c:pt idx="12">
                  <c:v>98.464502935339723</c:v>
                </c:pt>
                <c:pt idx="13">
                  <c:v>97.599723129916129</c:v>
                </c:pt>
                <c:pt idx="14">
                  <c:v>96.989241588989856</c:v>
                </c:pt>
                <c:pt idx="15">
                  <c:v>96.575020674036608</c:v>
                </c:pt>
                <c:pt idx="16">
                  <c:v>93.32822171803457</c:v>
                </c:pt>
                <c:pt idx="17">
                  <c:v>100</c:v>
                </c:pt>
                <c:pt idx="18">
                  <c:v>100</c:v>
                </c:pt>
                <c:pt idx="19">
                  <c:v>99.94</c:v>
                </c:pt>
                <c:pt idx="20">
                  <c:v>99.93</c:v>
                </c:pt>
                <c:pt idx="21">
                  <c:v>99.09</c:v>
                </c:pt>
                <c:pt idx="22">
                  <c:v>71.400894478380636</c:v>
                </c:pt>
                <c:pt idx="23">
                  <c:v>100.03251415403436</c:v>
                </c:pt>
                <c:pt idx="24">
                  <c:v>99.999995017669846</c:v>
                </c:pt>
                <c:pt idx="25">
                  <c:v>90.307603637651638</c:v>
                </c:pt>
              </c:numCache>
            </c:numRef>
          </c:val>
        </c:ser>
        <c:dLbls>
          <c:showVal val="1"/>
        </c:dLbls>
        <c:gapWidth val="75"/>
        <c:axId val="131207168"/>
        <c:axId val="131208704"/>
      </c:barChart>
      <c:catAx>
        <c:axId val="1312071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2700000" vert="horz"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31208704"/>
        <c:crosses val="autoZero"/>
        <c:auto val="1"/>
        <c:lblAlgn val="ctr"/>
        <c:lblOffset val="100"/>
      </c:catAx>
      <c:valAx>
        <c:axId val="131208704"/>
        <c:scaling>
          <c:orientation val="minMax"/>
        </c:scaling>
        <c:axPos val="l"/>
        <c:numFmt formatCode="_-* #,##0.00_-;\-* #,##0.00_-;_-* &quot;-&quot;??_-;_-@_-" sourceLinked="1"/>
        <c:majorTickMark val="none"/>
        <c:tickLblPos val="nextTo"/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31207168"/>
        <c:crosses val="autoZero"/>
        <c:crossBetween val="between"/>
      </c:valAx>
      <c:spPr>
        <a:solidFill>
          <a:srgbClr val="FFCCFF"/>
        </a:solidFill>
      </c:spPr>
    </c:plotArea>
    <c:plotVisOnly val="1"/>
    <c:dispBlanksAs val="gap"/>
  </c:chart>
  <c:spPr>
    <a:solidFill>
      <a:srgbClr val="FFFFCC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1"/>
  <c:chart>
    <c:plotArea>
      <c:layout>
        <c:manualLayout>
          <c:layoutTarget val="inner"/>
          <c:xMode val="edge"/>
          <c:yMode val="edge"/>
          <c:x val="0.12756264236902051"/>
          <c:y val="0.41586765741968579"/>
          <c:w val="0.83257403189066059"/>
          <c:h val="0.3400175815381079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0B050"/>
            </a:solidFill>
          </c:spPr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3"/>
            <c:spPr>
              <a:solidFill>
                <a:srgbClr val="7030A0"/>
              </a:solidFill>
            </c:spPr>
          </c:dPt>
          <c:dPt>
            <c:idx val="5"/>
            <c:spPr>
              <a:solidFill>
                <a:srgbClr val="00B0F0"/>
              </a:solidFill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showVal val="1"/>
          </c:dLbls>
          <c:cat>
            <c:strRef>
              <c:f>'กราฟ(เงินกู้วางระบบฯ)'!$A$5:$A$10</c:f>
              <c:strCache>
                <c:ptCount val="6"/>
                <c:pt idx="0">
                  <c:v>สชป.12</c:v>
                </c:pt>
                <c:pt idx="1">
                  <c:v>สชป.9</c:v>
                </c:pt>
                <c:pt idx="2">
                  <c:v>สชป.13</c:v>
                </c:pt>
                <c:pt idx="3">
                  <c:v>สชป.10</c:v>
                </c:pt>
                <c:pt idx="4">
                  <c:v>สชป.11</c:v>
                </c:pt>
                <c:pt idx="5">
                  <c:v>สคญ.9</c:v>
                </c:pt>
              </c:strCache>
            </c:strRef>
          </c:cat>
          <c:val>
            <c:numRef>
              <c:f>'กราฟ(เงินกู้วางระบบฯ)'!$B$5:$B$10</c:f>
              <c:numCache>
                <c:formatCode>_-* #,##0.00_-;\-* #,##0.00_-;_-* "-"??_-;_-@_-</c:formatCode>
                <c:ptCount val="6"/>
                <c:pt idx="0">
                  <c:v>99.96</c:v>
                </c:pt>
                <c:pt idx="1">
                  <c:v>99.86</c:v>
                </c:pt>
                <c:pt idx="2">
                  <c:v>99.83</c:v>
                </c:pt>
                <c:pt idx="3">
                  <c:v>76.58</c:v>
                </c:pt>
                <c:pt idx="4">
                  <c:v>59.89</c:v>
                </c:pt>
                <c:pt idx="5">
                  <c:v>76.56</c:v>
                </c:pt>
              </c:numCache>
            </c:numRef>
          </c:val>
        </c:ser>
        <c:dLbls>
          <c:showVal val="1"/>
        </c:dLbls>
        <c:gapWidth val="75"/>
        <c:axId val="116929664"/>
        <c:axId val="116931200"/>
      </c:barChart>
      <c:catAx>
        <c:axId val="116929664"/>
        <c:scaling>
          <c:orientation val="minMax"/>
        </c:scaling>
        <c:axPos val="b"/>
        <c:numFmt formatCode="@" sourceLinked="1"/>
        <c:majorTickMark val="none"/>
        <c:tickLblPos val="nextTo"/>
        <c:txPr>
          <a:bodyPr rot="0" vert="horz"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ngsana New"/>
                <a:ea typeface="Angsana New"/>
                <a:cs typeface="Angsana New"/>
              </a:defRPr>
            </a:pPr>
            <a:endParaRPr lang="en-US"/>
          </a:p>
        </c:txPr>
        <c:crossAx val="116931200"/>
        <c:crosses val="autoZero"/>
        <c:auto val="1"/>
        <c:lblAlgn val="ctr"/>
        <c:lblOffset val="100"/>
      </c:catAx>
      <c:valAx>
        <c:axId val="116931200"/>
        <c:scaling>
          <c:orientation val="minMax"/>
        </c:scaling>
        <c:axPos val="l"/>
        <c:numFmt formatCode="_-* #,##0.00_-;\-* #,##0.00_-;_-* &quot;-&quot;??_-;_-@_-" sourceLinked="1"/>
        <c:majorTickMark val="none"/>
        <c:tickLblPos val="nextTo"/>
        <c:spPr>
          <a:noFill/>
        </c:spPr>
        <c:txPr>
          <a:bodyPr rot="0" vert="horz"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ngsana New"/>
                <a:ea typeface="Angsana New"/>
                <a:cs typeface="Angsana New"/>
              </a:defRPr>
            </a:pPr>
            <a:endParaRPr lang="en-US"/>
          </a:p>
        </c:txPr>
        <c:crossAx val="116929664"/>
        <c:crosses val="autoZero"/>
        <c:crossBetween val="between"/>
      </c:valAx>
      <c:spPr>
        <a:solidFill>
          <a:srgbClr val="E1FD7B"/>
        </a:solidFill>
      </c:spPr>
    </c:plotArea>
    <c:plotVisOnly val="1"/>
    <c:dispBlanksAs val="gap"/>
  </c:chart>
  <c:spPr>
    <a:solidFill>
      <a:srgbClr val="FFBDF7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1</xdr:rowOff>
    </xdr:from>
    <xdr:to>
      <xdr:col>4</xdr:col>
      <xdr:colOff>0</xdr:colOff>
      <xdr:row>3</xdr:row>
      <xdr:rowOff>1</xdr:rowOff>
    </xdr:to>
    <xdr:sp macro="" textlink="">
      <xdr:nvSpPr>
        <xdr:cNvPr id="2" name="สี่เหลี่ยมมุมมน 1"/>
        <xdr:cNvSpPr/>
      </xdr:nvSpPr>
      <xdr:spPr>
        <a:xfrm>
          <a:off x="2476500" y="714376"/>
          <a:ext cx="0" cy="0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h-TH" sz="1200">
              <a:latin typeface="Cordia New" pitchFamily="34" charset="-34"/>
              <a:cs typeface="Cordia New" pitchFamily="34" charset="-34"/>
            </a:rPr>
            <a:t>ร้อยละ</a:t>
          </a:r>
        </a:p>
      </xdr:txBody>
    </xdr:sp>
    <xdr:clientData/>
  </xdr:twoCellAnchor>
  <xdr:twoCellAnchor>
    <xdr:from>
      <xdr:col>3</xdr:col>
      <xdr:colOff>581025</xdr:colOff>
      <xdr:row>1</xdr:row>
      <xdr:rowOff>180975</xdr:rowOff>
    </xdr:from>
    <xdr:to>
      <xdr:col>20</xdr:col>
      <xdr:colOff>476250</xdr:colOff>
      <xdr:row>35</xdr:row>
      <xdr:rowOff>171450</xdr:rowOff>
    </xdr:to>
    <xdr:graphicFrame macro="">
      <xdr:nvGraphicFramePr>
        <xdr:cNvPr id="532316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0.10394</cdr:x>
      <cdr:y>0.90632</cdr:y>
    </cdr:from>
    <cdr:to>
      <cdr:x>0.44769</cdr:x>
      <cdr:y>0.95542</cdr:y>
    </cdr:to>
    <cdr:sp macro="" textlink="">
      <cdr:nvSpPr>
        <cdr:cNvPr id="14" name="สี่เหลี่ยมผืนผ้า 13"/>
        <cdr:cNvSpPr/>
      </cdr:nvSpPr>
      <cdr:spPr>
        <a:xfrm xmlns:a="http://schemas.openxmlformats.org/drawingml/2006/main">
          <a:off x="1062039" y="9131236"/>
          <a:ext cx="3512394" cy="494685"/>
        </a:xfrm>
        <a:prstGeom xmlns:a="http://schemas.openxmlformats.org/drawingml/2006/main" prst="rect">
          <a:avLst/>
        </a:prstGeom>
        <a:solidFill xmlns:a="http://schemas.openxmlformats.org/drawingml/2006/main">
          <a:srgbClr val="C4E59F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2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 anchorCtr="1"/>
        <a:lstStyle xmlns:a="http://schemas.openxmlformats.org/drawingml/2006/main"/>
        <a:p xmlns:a="http://schemas.openxmlformats.org/drawingml/2006/main">
          <a:pPr algn="ctr"/>
          <a:r>
            <a:rPr lang="th-TH" sz="2000" b="1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สำนักชลประทาน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0.0107</cdr:x>
      <cdr:y>0.31237</cdr:y>
    </cdr:from>
    <cdr:to>
      <cdr:x>0.08972</cdr:x>
      <cdr:y>0.36217</cdr:y>
    </cdr:to>
    <cdr:sp macro="" textlink="">
      <cdr:nvSpPr>
        <cdr:cNvPr id="13" name="สี่เหลี่ยมผืนผ้า 12"/>
        <cdr:cNvSpPr/>
      </cdr:nvSpPr>
      <cdr:spPr>
        <a:xfrm xmlns:a="http://schemas.openxmlformats.org/drawingml/2006/main">
          <a:off x="109318" y="3147149"/>
          <a:ext cx="807464" cy="501738"/>
        </a:xfrm>
        <a:prstGeom xmlns:a="http://schemas.openxmlformats.org/drawingml/2006/main" prst="rect">
          <a:avLst/>
        </a:prstGeom>
        <a:solidFill xmlns:a="http://schemas.openxmlformats.org/drawingml/2006/main">
          <a:srgbClr val="CCFF99"/>
        </a:solidFill>
        <a:ln xmlns:a="http://schemas.openxmlformats.org/drawingml/2006/main"/>
      </cdr:spPr>
      <cdr:style>
        <a:lnRef xmlns:a="http://schemas.openxmlformats.org/drawingml/2006/main" idx="1">
          <a:schemeClr val="accent3"/>
        </a:lnRef>
        <a:fillRef xmlns:a="http://schemas.openxmlformats.org/drawingml/2006/main" idx="2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2000" b="1" baseline="0">
              <a:latin typeface="Cordia New" pitchFamily="34" charset="-34"/>
              <a:cs typeface="Cordia New" pitchFamily="34" charset="-34"/>
            </a:rPr>
            <a:t>ร้อยละ</a:t>
          </a:r>
          <a:r>
            <a:rPr lang="th-TH" sz="2000" b="0" baseline="0">
              <a:latin typeface="Cordia New" pitchFamily="34" charset="-34"/>
              <a:cs typeface="Cordia New" pitchFamily="34" charset="-34"/>
            </a:rPr>
            <a:t> </a:t>
          </a:r>
          <a:endParaRPr lang="th-TH" sz="2000" b="0">
            <a:latin typeface="Cordia New" pitchFamily="34" charset="-34"/>
            <a:cs typeface="Cordia New" pitchFamily="34" charset="-34"/>
          </a:endParaRPr>
        </a:p>
      </cdr:txBody>
    </cdr:sp>
  </cdr:relSizeAnchor>
  <cdr:relSizeAnchor xmlns:cdr="http://schemas.openxmlformats.org/drawingml/2006/chartDrawing">
    <cdr:from>
      <cdr:x>0.4521</cdr:x>
      <cdr:y>0.90562</cdr:y>
    </cdr:from>
    <cdr:to>
      <cdr:x>0.74015</cdr:x>
      <cdr:y>0.95601</cdr:y>
    </cdr:to>
    <cdr:sp macro="" textlink="">
      <cdr:nvSpPr>
        <cdr:cNvPr id="15" name="สี่เหลี่ยมผืนผ้า 14"/>
        <cdr:cNvSpPr/>
      </cdr:nvSpPr>
      <cdr:spPr>
        <a:xfrm xmlns:a="http://schemas.openxmlformats.org/drawingml/2006/main">
          <a:off x="4619537" y="9124166"/>
          <a:ext cx="2943313" cy="507682"/>
        </a:xfrm>
        <a:prstGeom xmlns:a="http://schemas.openxmlformats.org/drawingml/2006/main" prst="rect">
          <a:avLst/>
        </a:prstGeom>
        <a:solidFill xmlns:a="http://schemas.openxmlformats.org/drawingml/2006/main">
          <a:srgbClr val="CF90FE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2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 anchorCtr="1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th-TH" sz="2000" b="1">
              <a:latin typeface="Cordia New" pitchFamily="34" charset="-34"/>
              <a:cs typeface="Cordia New" pitchFamily="34" charset="-34"/>
            </a:rPr>
            <a:t>สำนักพัฒนาแหล่งน้ำขนาดใหญ่</a:t>
          </a:r>
        </a:p>
      </cdr:txBody>
    </cdr:sp>
  </cdr:relSizeAnchor>
  <cdr:relSizeAnchor xmlns:cdr="http://schemas.openxmlformats.org/drawingml/2006/chartDrawing">
    <cdr:from>
      <cdr:x>0.74575</cdr:x>
      <cdr:y>0.90471</cdr:y>
    </cdr:from>
    <cdr:to>
      <cdr:x>0.98952</cdr:x>
      <cdr:y>0.95486</cdr:y>
    </cdr:to>
    <cdr:sp macro="" textlink="">
      <cdr:nvSpPr>
        <cdr:cNvPr id="16" name="สี่เหลี่ยมผืนผ้า 15"/>
        <cdr:cNvSpPr/>
      </cdr:nvSpPr>
      <cdr:spPr>
        <a:xfrm xmlns:a="http://schemas.openxmlformats.org/drawingml/2006/main">
          <a:off x="7619988" y="9114980"/>
          <a:ext cx="2490828" cy="505265"/>
        </a:xfrm>
        <a:prstGeom xmlns:a="http://schemas.openxmlformats.org/drawingml/2006/main" prst="rect">
          <a:avLst/>
        </a:prstGeom>
        <a:solidFill xmlns:a="http://schemas.openxmlformats.org/drawingml/2006/main">
          <a:srgbClr val="FFE697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 anchorCtr="1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th-TH" sz="2000" b="1" i="0" u="none">
              <a:latin typeface="Cordia New" pitchFamily="34" charset="-34"/>
              <a:cs typeface="Cordia New" pitchFamily="34" charset="-34"/>
            </a:rPr>
            <a:t>ส่วนกลาง</a:t>
          </a:r>
        </a:p>
      </cdr:txBody>
    </cdr:sp>
  </cdr:relSizeAnchor>
  <cdr:relSizeAnchor xmlns:cdr="http://schemas.openxmlformats.org/drawingml/2006/chartDrawing">
    <cdr:from>
      <cdr:x>0.80225</cdr:x>
      <cdr:y>0.26427</cdr:y>
    </cdr:from>
    <cdr:to>
      <cdr:x>0.98853</cdr:x>
      <cdr:y>0.31819</cdr:y>
    </cdr:to>
    <cdr:sp macro="" textlink="">
      <cdr:nvSpPr>
        <cdr:cNvPr id="3031047" name="สี่เหลี่ยมผืนผ้า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97370" y="2662538"/>
          <a:ext cx="1903398" cy="543248"/>
        </a:xfrm>
        <a:prstGeom xmlns:a="http://schemas.openxmlformats.org/drawingml/2006/main" prst="rect">
          <a:avLst/>
        </a:prstGeom>
        <a:solidFill xmlns:a="http://schemas.openxmlformats.org/drawingml/2006/main">
          <a:srgbClr val="CCFF99"/>
        </a:solidFill>
        <a:ln xmlns:a="http://schemas.openxmlformats.org/drawingml/2006/main">
          <a:headEnd/>
          <a:tailEnd/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2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lIns="91440" tIns="45720" rIns="91440" bIns="45720" anchor="ctr" anchorCtr="1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2000" b="1" i="0" strike="noStrike">
              <a:solidFill>
                <a:srgbClr val="000000"/>
              </a:solidFill>
              <a:latin typeface="Angsana New"/>
              <a:cs typeface="Angsana New"/>
            </a:rPr>
            <a:t>  </a:t>
          </a:r>
          <a:r>
            <a:rPr lang="th-TH" sz="20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หน่วย  :  ล้านบาท</a:t>
          </a:r>
        </a:p>
      </cdr:txBody>
    </cdr:sp>
  </cdr:relSizeAnchor>
  <cdr:relSizeAnchor xmlns:cdr="http://schemas.openxmlformats.org/drawingml/2006/chartDrawing">
    <cdr:from>
      <cdr:x>0.10128</cdr:x>
      <cdr:y>0.47034</cdr:y>
    </cdr:from>
    <cdr:to>
      <cdr:x>0.98836</cdr:x>
      <cdr:y>0.47749</cdr:y>
    </cdr:to>
    <cdr:sp macro="" textlink="">
      <cdr:nvSpPr>
        <cdr:cNvPr id="11" name="ตัวเชื่อมต่อตรง 10"/>
        <cdr:cNvSpPr/>
      </cdr:nvSpPr>
      <cdr:spPr bwMode="auto">
        <a:xfrm xmlns:a="http://schemas.openxmlformats.org/drawingml/2006/main" flipV="1">
          <a:off x="1034825" y="4738690"/>
          <a:ext cx="9064134" cy="72037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wrap="square" lIns="91440" tIns="45720" rIns="91440" bIns="4572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0.80586</cdr:x>
      <cdr:y>0.37011</cdr:y>
    </cdr:from>
    <cdr:to>
      <cdr:x>0.98253</cdr:x>
      <cdr:y>0.43902</cdr:y>
    </cdr:to>
    <cdr:sp macro="" textlink="">
      <cdr:nvSpPr>
        <cdr:cNvPr id="17" name="สี่เหลี่ยมผืนผ้า 16"/>
        <cdr:cNvSpPr/>
      </cdr:nvSpPr>
      <cdr:spPr>
        <a:xfrm xmlns:a="http://schemas.openxmlformats.org/drawingml/2006/main">
          <a:off x="8234238" y="3728913"/>
          <a:ext cx="1805204" cy="694273"/>
        </a:xfrm>
        <a:prstGeom xmlns:a="http://schemas.openxmlformats.org/drawingml/2006/main" prst="rect">
          <a:avLst/>
        </a:prstGeom>
        <a:solidFill xmlns:a="http://schemas.openxmlformats.org/drawingml/2006/main">
          <a:srgbClr val="FFCC99"/>
        </a:solidFill>
        <a:ln xmlns:a="http://schemas.openxmlformats.org/drawingml/2006/main"/>
      </cdr:spPr>
      <cdr:style>
        <a:lnRef xmlns:a="http://schemas.openxmlformats.org/drawingml/2006/main" idx="1">
          <a:schemeClr val="accent3"/>
        </a:lnRef>
        <a:fillRef xmlns:a="http://schemas.openxmlformats.org/drawingml/2006/main" idx="2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เป้าหมายรายจ่ายลงทุน</a:t>
          </a:r>
          <a:r>
            <a:rPr lang="en-US" sz="1800" b="1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 </a:t>
          </a:r>
          <a:r>
            <a:rPr lang="th-TH" sz="1800" b="1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ร้อยละ </a:t>
          </a:r>
          <a:r>
            <a:rPr lang="en-US" sz="1800" b="1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86</a:t>
          </a:r>
          <a:endParaRPr lang="th-TH" sz="1800" b="1">
            <a:solidFill>
              <a:sysClr val="windowText" lastClr="000000"/>
            </a:solidFill>
            <a:latin typeface="Cordia New" pitchFamily="34" charset="-34"/>
            <a:cs typeface="Cordia New" pitchFamily="34" charset="-34"/>
          </a:endParaRPr>
        </a:p>
      </cdr:txBody>
    </cdr:sp>
  </cdr:relSizeAnchor>
  <cdr:relSizeAnchor xmlns:cdr="http://schemas.openxmlformats.org/drawingml/2006/chartDrawing">
    <cdr:from>
      <cdr:x>0.00464</cdr:x>
      <cdr:y>0.00476</cdr:y>
    </cdr:from>
    <cdr:to>
      <cdr:x>0.99536</cdr:x>
      <cdr:y>0.21078</cdr:y>
    </cdr:to>
    <cdr:sp macro="" textlink="">
      <cdr:nvSpPr>
        <cdr:cNvPr id="5996555" name="สี่เหลี่ยมมุมมน 1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0172700" cy="2060448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00"/>
        </a:solidFill>
        <a:ln xmlns:a="http://schemas.openxmlformats.org/drawingml/2006/main">
          <a:headEnd/>
          <a:tailEnd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lIns="27432" tIns="4572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3200" b="1" i="0" strike="noStrike">
              <a:solidFill>
                <a:srgbClr val="000000"/>
              </a:solidFill>
              <a:latin typeface="Cordia New"/>
              <a:cs typeface="Cordia New"/>
            </a:rPr>
            <a:t>กราฟแสดงลำดับผลการเบิกจ่ายรายจ่ายลงทุน </a:t>
          </a:r>
        </a:p>
        <a:p xmlns:a="http://schemas.openxmlformats.org/drawingml/2006/main">
          <a:pPr algn="ctr" rtl="1">
            <a:defRPr sz="1000"/>
          </a:pPr>
          <a:r>
            <a:rPr lang="th-TH" sz="3200" b="1" i="0" strike="noStrike">
              <a:solidFill>
                <a:srgbClr val="000000"/>
              </a:solidFill>
              <a:latin typeface="Cordia New"/>
              <a:cs typeface="Cordia New"/>
            </a:rPr>
            <a:t>ปีงบประมาณ พ.ศ. 2556 รายสัปดาห์</a:t>
          </a:r>
        </a:p>
        <a:p xmlns:a="http://schemas.openxmlformats.org/drawingml/2006/main">
          <a:pPr algn="ctr" rtl="1">
            <a:defRPr sz="1000"/>
          </a:pPr>
          <a:r>
            <a:rPr lang="th-TH" sz="3200" b="1" i="0" strike="noStrike">
              <a:solidFill>
                <a:srgbClr val="000000"/>
              </a:solidFill>
              <a:latin typeface="Cordia New"/>
              <a:cs typeface="Cordia New"/>
            </a:rPr>
            <a:t>ณ วันที่  </a:t>
          </a:r>
          <a:r>
            <a:rPr lang="en-US" sz="3200" b="1" i="0" strike="noStrike">
              <a:solidFill>
                <a:srgbClr val="000000"/>
              </a:solidFill>
              <a:latin typeface="Cordia New"/>
              <a:cs typeface="Cordia New"/>
            </a:rPr>
            <a:t>19</a:t>
          </a:r>
          <a:r>
            <a:rPr lang="th-TH" sz="3200" b="1" i="0" strike="noStrike">
              <a:solidFill>
                <a:srgbClr val="000000"/>
              </a:solidFill>
              <a:latin typeface="Cordia New"/>
              <a:cs typeface="Cordia New"/>
            </a:rPr>
            <a:t>  สิงหาคม  2556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1</xdr:rowOff>
    </xdr:from>
    <xdr:to>
      <xdr:col>4</xdr:col>
      <xdr:colOff>0</xdr:colOff>
      <xdr:row>3</xdr:row>
      <xdr:rowOff>1</xdr:rowOff>
    </xdr:to>
    <xdr:sp macro="" textlink="">
      <xdr:nvSpPr>
        <xdr:cNvPr id="2" name="สี่เหลี่ยมมุมมน 1"/>
        <xdr:cNvSpPr/>
      </xdr:nvSpPr>
      <xdr:spPr>
        <a:xfrm>
          <a:off x="2476500" y="714376"/>
          <a:ext cx="0" cy="0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h-TH" sz="1200">
              <a:latin typeface="Cordia New" pitchFamily="34" charset="-34"/>
              <a:cs typeface="Cordia New" pitchFamily="34" charset="-34"/>
            </a:rPr>
            <a:t>ร้อยละ</a:t>
          </a:r>
        </a:p>
      </xdr:txBody>
    </xdr:sp>
    <xdr:clientData/>
  </xdr:twoCellAnchor>
  <xdr:twoCellAnchor>
    <xdr:from>
      <xdr:col>3</xdr:col>
      <xdr:colOff>190500</xdr:colOff>
      <xdr:row>2</xdr:row>
      <xdr:rowOff>190500</xdr:rowOff>
    </xdr:from>
    <xdr:to>
      <xdr:col>17</xdr:col>
      <xdr:colOff>400050</xdr:colOff>
      <xdr:row>34</xdr:row>
      <xdr:rowOff>95250</xdr:rowOff>
    </xdr:to>
    <xdr:graphicFrame macro="">
      <xdr:nvGraphicFramePr>
        <xdr:cNvPr id="534261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0.00226</cdr:x>
      <cdr:y>0.00807</cdr:y>
    </cdr:from>
    <cdr:to>
      <cdr:x>1</cdr:x>
      <cdr:y>0.23127</cdr:y>
    </cdr:to>
    <cdr:sp macro="" textlink="">
      <cdr:nvSpPr>
        <cdr:cNvPr id="5997569" name="สี่เหลี่ยมมุมมน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33" y="68968"/>
          <a:ext cx="8392624" cy="1908658"/>
        </a:xfrm>
        <a:prstGeom xmlns:a="http://schemas.openxmlformats.org/drawingml/2006/main" prst="roundRect">
          <a:avLst>
            <a:gd name="adj" fmla="val 16667"/>
          </a:avLst>
        </a:prstGeom>
        <a:gradFill xmlns:a="http://schemas.openxmlformats.org/drawingml/2006/main" flip="none" rotWithShape="1">
          <a:gsLst>
            <a:gs pos="0">
              <a:srgbClr val="CF90FE">
                <a:tint val="66000"/>
                <a:satMod val="160000"/>
              </a:srgbClr>
            </a:gs>
            <a:gs pos="50000">
              <a:srgbClr val="CF90FE">
                <a:tint val="44500"/>
                <a:satMod val="160000"/>
              </a:srgbClr>
            </a:gs>
            <a:gs pos="100000">
              <a:srgbClr val="CF90FE">
                <a:tint val="23500"/>
                <a:satMod val="160000"/>
              </a:srgbClr>
            </a:gs>
          </a:gsLst>
          <a:lin ang="5400000" scaled="1"/>
          <a:tileRect/>
        </a:gradFill>
        <a:ln xmlns:a="http://schemas.openxmlformats.org/drawingml/2006/main" w="15875" algn="ctr">
          <a:solidFill>
            <a:srgbClr val="000000"/>
          </a:solidFill>
          <a:round/>
          <a:headEnd/>
          <a:tailEnd/>
        </a:ln>
        <a:effectLst xmlns:a="http://schemas.openxmlformats.org/drawingml/2006/main">
          <a:outerShdw dist="20000" dir="5400000" rotWithShape="0">
            <a:srgbClr val="000000">
              <a:alpha val="37999"/>
            </a:srgbClr>
          </a:outerShdw>
        </a:effectLst>
      </cdr:spPr>
      <cdr:txBody>
        <a:bodyPr xmlns:a="http://schemas.openxmlformats.org/drawingml/2006/main" vertOverflow="clip" wrap="square" lIns="27432" tIns="4572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3200" b="1" i="0" strike="noStrike">
              <a:solidFill>
                <a:srgbClr val="000000"/>
              </a:solidFill>
              <a:latin typeface="Cordia New"/>
              <a:cs typeface="Cordia New"/>
            </a:rPr>
            <a:t>กราฟแสดงลำดับผลการเบิกจ่ายรายจ่ายลงทุน </a:t>
          </a:r>
        </a:p>
        <a:p xmlns:a="http://schemas.openxmlformats.org/drawingml/2006/main">
          <a:pPr algn="ctr" rtl="1">
            <a:defRPr sz="1000"/>
          </a:pPr>
          <a:r>
            <a:rPr lang="th-TH" sz="3200" b="1" i="0" strike="noStrike">
              <a:solidFill>
                <a:srgbClr val="000000"/>
              </a:solidFill>
              <a:latin typeface="Cordia New"/>
              <a:cs typeface="Cordia New"/>
            </a:rPr>
            <a:t>ปีงบประมาณ พ.ศ. 2556 รายสัปดาห์</a:t>
          </a:r>
        </a:p>
        <a:p xmlns:a="http://schemas.openxmlformats.org/drawingml/2006/main">
          <a:pPr algn="ctr" rtl="1">
            <a:defRPr sz="1000"/>
          </a:pPr>
          <a:r>
            <a:rPr lang="th-TH" sz="3200" b="1" i="0" strike="noStrike">
              <a:solidFill>
                <a:srgbClr val="000000"/>
              </a:solidFill>
              <a:latin typeface="Cordia New"/>
              <a:cs typeface="Cordia New"/>
            </a:rPr>
            <a:t>ณ วันที่  </a:t>
          </a:r>
          <a:r>
            <a:rPr lang="en-US" sz="3200" b="1" i="0" strike="noStrike">
              <a:solidFill>
                <a:srgbClr val="000000"/>
              </a:solidFill>
              <a:latin typeface="Cordia New"/>
              <a:cs typeface="Cordia New"/>
            </a:rPr>
            <a:t>19</a:t>
          </a:r>
          <a:r>
            <a:rPr lang="th-TH" sz="3200" b="1" i="0" strike="noStrike">
              <a:solidFill>
                <a:srgbClr val="000000"/>
              </a:solidFill>
              <a:latin typeface="Cordia New"/>
              <a:cs typeface="Cordia New"/>
            </a:rPr>
            <a:t>  สิงหาคม  2556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0.00284</cdr:x>
      <cdr:y>0.00441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0.00252</cdr:x>
      <cdr:y>0.27351</cdr:y>
    </cdr:from>
    <cdr:to>
      <cdr:x>0.08178</cdr:x>
      <cdr:y>0.32247</cdr:y>
    </cdr:to>
    <cdr:sp macro="" textlink="">
      <cdr:nvSpPr>
        <cdr:cNvPr id="5997571" name="สี่เหลี่ยมผืนผ้า 1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167" y="2338918"/>
          <a:ext cx="666750" cy="418592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 w="12700" algn="ctr">
          <a:solidFill>
            <a:srgbClr val="000000"/>
          </a:solidFill>
          <a:miter lim="800000"/>
          <a:headEnd/>
          <a:tailEnd/>
        </a:ln>
        <a:effectLst xmlns:a="http://schemas.openxmlformats.org/drawingml/2006/main">
          <a:outerShdw dist="20000" dir="5400000" rotWithShape="0">
            <a:srgbClr val="000000">
              <a:alpha val="37999"/>
            </a:srgbClr>
          </a:outerShdw>
        </a:effectLst>
      </cdr:spPr>
      <cdr:txBody>
        <a:bodyPr xmlns:a="http://schemas.openxmlformats.org/drawingml/2006/main" vertOverflow="clip" wrap="square" lIns="91440" tIns="45720" rIns="91440" bIns="4572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800" b="1" i="0" strike="noStrike">
              <a:solidFill>
                <a:srgbClr val="000000"/>
              </a:solidFill>
              <a:latin typeface="Cordia New"/>
              <a:cs typeface="Cordia New"/>
            </a:rPr>
            <a:t>ร้อยละ </a:t>
          </a:r>
        </a:p>
      </cdr:txBody>
    </cdr:sp>
  </cdr:relSizeAnchor>
  <cdr:relSizeAnchor xmlns:cdr="http://schemas.openxmlformats.org/drawingml/2006/chartDrawing">
    <cdr:from>
      <cdr:x>0.09172</cdr:x>
      <cdr:y>0.93616</cdr:y>
    </cdr:from>
    <cdr:to>
      <cdr:x>0.97231</cdr:x>
      <cdr:y>0.98028</cdr:y>
    </cdr:to>
    <cdr:sp macro="" textlink="">
      <cdr:nvSpPr>
        <cdr:cNvPr id="15" name="สี่เหลี่ยมผืนผ้า 14"/>
        <cdr:cNvSpPr/>
      </cdr:nvSpPr>
      <cdr:spPr>
        <a:xfrm xmlns:a="http://schemas.openxmlformats.org/drawingml/2006/main">
          <a:off x="771523" y="8690004"/>
          <a:ext cx="7407201" cy="409554"/>
        </a:xfrm>
        <a:prstGeom xmlns:a="http://schemas.openxmlformats.org/drawingml/2006/main" prst="rect">
          <a:avLst/>
        </a:prstGeom>
        <a:ln xmlns:a="http://schemas.openxmlformats.org/drawingml/2006/main"/>
      </cdr:spPr>
      <cdr:style>
        <a:lnRef xmlns:a="http://schemas.openxmlformats.org/drawingml/2006/main" idx="1">
          <a:schemeClr val="accent4"/>
        </a:lnRef>
        <a:fillRef xmlns:a="http://schemas.openxmlformats.org/drawingml/2006/main" idx="2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b" anchorCtr="1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th-TH" sz="2000" b="1">
              <a:latin typeface="Cordia New" pitchFamily="34" charset="-34"/>
              <a:cs typeface="Cordia New" pitchFamily="34" charset="-34"/>
            </a:rPr>
            <a:t>สำนักพัฒนาแหล่งน้ำขนาดกลาง</a:t>
          </a:r>
        </a:p>
      </cdr:txBody>
    </cdr:sp>
  </cdr:relSizeAnchor>
  <cdr:relSizeAnchor xmlns:cdr="http://schemas.openxmlformats.org/drawingml/2006/chartDrawing">
    <cdr:from>
      <cdr:x>0.77912</cdr:x>
      <cdr:y>0.26091</cdr:y>
    </cdr:from>
    <cdr:to>
      <cdr:x>0.97042</cdr:x>
      <cdr:y>0.30372</cdr:y>
    </cdr:to>
    <cdr:sp macro="" textlink="">
      <cdr:nvSpPr>
        <cdr:cNvPr id="5997573" name="สี่เหลี่ยมผืนผ้า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695" y="2231138"/>
          <a:ext cx="1609145" cy="36608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 w="12700" algn="ctr">
          <a:solidFill>
            <a:srgbClr val="000000"/>
          </a:solidFill>
          <a:miter lim="800000"/>
          <a:headEnd/>
          <a:tailEnd/>
        </a:ln>
        <a:effectLst xmlns:a="http://schemas.openxmlformats.org/drawingml/2006/main">
          <a:outerShdw dist="20000" dir="5400000" rotWithShape="0">
            <a:srgbClr val="000000">
              <a:alpha val="37999"/>
            </a:srgbClr>
          </a:outerShdw>
        </a:effectLst>
      </cdr:spPr>
      <cdr:txBody>
        <a:bodyPr xmlns:a="http://schemas.openxmlformats.org/drawingml/2006/main" vertOverflow="clip" wrap="square" lIns="91440" tIns="45720" rIns="91440" bIns="4572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800" b="1" i="0" strike="noStrike">
              <a:solidFill>
                <a:srgbClr val="000000"/>
              </a:solidFill>
              <a:latin typeface="Cordia New"/>
              <a:cs typeface="Cordia New"/>
            </a:rPr>
            <a:t>หน่วย  :  ล้านบาท</a:t>
          </a:r>
        </a:p>
      </cdr:txBody>
    </cdr:sp>
  </cdr:relSizeAnchor>
  <cdr:relSizeAnchor xmlns:cdr="http://schemas.openxmlformats.org/drawingml/2006/chartDrawing">
    <cdr:from>
      <cdr:x>0.72974</cdr:x>
      <cdr:y>0.36016</cdr:y>
    </cdr:from>
    <cdr:to>
      <cdr:x>0.9537</cdr:x>
      <cdr:y>0.43688</cdr:y>
    </cdr:to>
    <cdr:sp macro="" textlink="">
      <cdr:nvSpPr>
        <cdr:cNvPr id="5997574" name="สี่เหลี่ยมผืนผ้า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8329" y="3079890"/>
          <a:ext cx="1883870" cy="656058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 w="12700" algn="ctr">
          <a:solidFill>
            <a:srgbClr val="000000"/>
          </a:solidFill>
          <a:miter lim="800000"/>
          <a:headEnd/>
          <a:tailEnd/>
        </a:ln>
        <a:effectLst xmlns:a="http://schemas.openxmlformats.org/drawingml/2006/main">
          <a:outerShdw dist="20000" dir="5400000" rotWithShape="0">
            <a:srgbClr val="000000">
              <a:alpha val="37999"/>
            </a:srgbClr>
          </a:outerShdw>
        </a:effec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เป้าหมายรายจ่ายลงทุน            ร้อยละ 86</a:t>
          </a:r>
        </a:p>
      </cdr:txBody>
    </cdr:sp>
  </cdr:relSizeAnchor>
  <cdr:relSizeAnchor xmlns:cdr="http://schemas.openxmlformats.org/drawingml/2006/chartDrawing">
    <cdr:from>
      <cdr:x>0.08556</cdr:x>
      <cdr:y>0.46618</cdr:y>
    </cdr:from>
    <cdr:to>
      <cdr:x>0.97509</cdr:x>
      <cdr:y>0.47153</cdr:y>
    </cdr:to>
    <cdr:sp macro="" textlink="">
      <cdr:nvSpPr>
        <cdr:cNvPr id="10" name="ตัวเชื่อมต่อตรง 9"/>
        <cdr:cNvSpPr/>
      </cdr:nvSpPr>
      <cdr:spPr bwMode="auto">
        <a:xfrm xmlns:a="http://schemas.openxmlformats.org/drawingml/2006/main" flipV="1">
          <a:off x="719699" y="3986481"/>
          <a:ext cx="7482401" cy="45749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wrap="square" lIns="91440" tIns="45720" rIns="91440" bIns="4572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392207</xdr:colOff>
      <xdr:row>1</xdr:row>
      <xdr:rowOff>201705</xdr:rowOff>
    </xdr:from>
    <xdr:to>
      <xdr:col>30</xdr:col>
      <xdr:colOff>381001</xdr:colOff>
      <xdr:row>2</xdr:row>
      <xdr:rowOff>268940</xdr:rowOff>
    </xdr:to>
    <xdr:sp macro="" textlink="">
      <xdr:nvSpPr>
        <xdr:cNvPr id="2" name="สี่เหลี่ยมผืนผ้า 1"/>
        <xdr:cNvSpPr/>
      </xdr:nvSpPr>
      <xdr:spPr>
        <a:xfrm>
          <a:off x="16594232" y="496980"/>
          <a:ext cx="1312769" cy="36251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h-TH" sz="1400">
              <a:latin typeface="Angsana New" pitchFamily="18" charset="-34"/>
              <a:cs typeface="Angsana New" pitchFamily="18" charset="-34"/>
            </a:rPr>
            <a:t>หน่วย</a:t>
          </a:r>
          <a:r>
            <a:rPr lang="th-TH" sz="1400" baseline="0">
              <a:latin typeface="Angsana New" pitchFamily="18" charset="-34"/>
              <a:cs typeface="Angsana New" pitchFamily="18" charset="-34"/>
            </a:rPr>
            <a:t> </a:t>
          </a:r>
          <a:r>
            <a:rPr lang="en-US" sz="1400" baseline="0">
              <a:latin typeface="Angsana New" pitchFamily="18" charset="-34"/>
              <a:cs typeface="Angsana New" pitchFamily="18" charset="-34"/>
            </a:rPr>
            <a:t>: </a:t>
          </a:r>
          <a:r>
            <a:rPr lang="th-TH" sz="1400" baseline="0">
              <a:latin typeface="Angsana New" pitchFamily="18" charset="-34"/>
              <a:cs typeface="Angsana New" pitchFamily="18" charset="-34"/>
            </a:rPr>
            <a:t>ล้านบาท</a:t>
          </a:r>
          <a:endParaRPr lang="th-TH" sz="1400">
            <a:latin typeface="Angsana New" pitchFamily="18" charset="-34"/>
            <a:cs typeface="Angsana New" pitchFamily="18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419100</xdr:colOff>
      <xdr:row>0</xdr:row>
      <xdr:rowOff>28575</xdr:rowOff>
    </xdr:from>
    <xdr:to>
      <xdr:col>72</xdr:col>
      <xdr:colOff>419100</xdr:colOff>
      <xdr:row>0</xdr:row>
      <xdr:rowOff>209550</xdr:rowOff>
    </xdr:to>
    <xdr:sp macro="" textlink="">
      <xdr:nvSpPr>
        <xdr:cNvPr id="2" name="Rectangle 84"/>
        <xdr:cNvSpPr>
          <a:spLocks noChangeArrowheads="1"/>
        </xdr:cNvSpPr>
      </xdr:nvSpPr>
      <xdr:spPr bwMode="auto">
        <a:xfrm>
          <a:off x="9896475" y="28575"/>
          <a:ext cx="0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th-TH" sz="800" b="1" i="0" strike="noStrike">
              <a:solidFill>
                <a:srgbClr val="000000"/>
              </a:solidFill>
              <a:latin typeface="Arial"/>
            </a:rPr>
            <a:t>ผลการเบิกจ่ายโอนให้ส่วนราชการอื่นเบิกแทน จากระบบ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MIS </a:t>
          </a:r>
          <a:r>
            <a:rPr lang="th-TH" sz="800" b="1" i="0" strike="noStrike">
              <a:solidFill>
                <a:srgbClr val="000000"/>
              </a:solidFill>
              <a:latin typeface="Arial"/>
            </a:rPr>
            <a:t>ของ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GFMIS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243</xdr:col>
      <xdr:colOff>19050</xdr:colOff>
      <xdr:row>0</xdr:row>
      <xdr:rowOff>0</xdr:rowOff>
    </xdr:from>
    <xdr:to>
      <xdr:col>245</xdr:col>
      <xdr:colOff>400049</xdr:colOff>
      <xdr:row>0</xdr:row>
      <xdr:rowOff>190500</xdr:rowOff>
    </xdr:to>
    <xdr:sp macro="" textlink="">
      <xdr:nvSpPr>
        <xdr:cNvPr id="799" name="สี่เหลี่ยมผืนผ้า 798"/>
        <xdr:cNvSpPr/>
      </xdr:nvSpPr>
      <xdr:spPr>
        <a:xfrm>
          <a:off x="8039100" y="790575"/>
          <a:ext cx="1257299" cy="4381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หน่วย</a:t>
          </a:r>
          <a:r>
            <a:rPr lang="th-TH" sz="800" b="1"/>
            <a:t> </a:t>
          </a:r>
          <a:r>
            <a:rPr lang="th-TH" sz="800" b="1" baseline="0"/>
            <a:t> </a:t>
          </a:r>
          <a:r>
            <a:rPr lang="en-US" sz="800" b="1"/>
            <a:t>:  </a:t>
          </a:r>
          <a:r>
            <a:rPr lang="th-TH" sz="1200" b="1">
              <a:latin typeface="Angsana New" pitchFamily="18" charset="-34"/>
              <a:cs typeface="Angsana New" pitchFamily="18" charset="-34"/>
            </a:rPr>
            <a:t>ล้านบาท</a:t>
          </a:r>
          <a:endParaRPr lang="en-US" sz="1200" b="1"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179</xdr:col>
      <xdr:colOff>171450</xdr:colOff>
      <xdr:row>2</xdr:row>
      <xdr:rowOff>228600</xdr:rowOff>
    </xdr:from>
    <xdr:to>
      <xdr:col>181</xdr:col>
      <xdr:colOff>342900</xdr:colOff>
      <xdr:row>3</xdr:row>
      <xdr:rowOff>161925</xdr:rowOff>
    </xdr:to>
    <xdr:sp macro="" textlink="">
      <xdr:nvSpPr>
        <xdr:cNvPr id="5" name="สี่เหลี่ยมผืนผ้า 1"/>
        <xdr:cNvSpPr>
          <a:spLocks noChangeArrowheads="1"/>
        </xdr:cNvSpPr>
      </xdr:nvSpPr>
      <xdr:spPr bwMode="auto">
        <a:xfrm>
          <a:off x="17049750" y="1028700"/>
          <a:ext cx="1123950" cy="333375"/>
        </a:xfrm>
        <a:prstGeom prst="rect">
          <a:avLst/>
        </a:prstGeom>
        <a:solidFill>
          <a:srgbClr val="FFFFFF"/>
        </a:solidFill>
        <a:ln w="25400" algn="ctr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 New"/>
              <a:cs typeface="Angsana New"/>
            </a:rPr>
            <a:t>หน่วย</a:t>
          </a:r>
          <a:r>
            <a:rPr lang="th-TH" sz="800" b="1" i="0" strike="noStrike">
              <a:solidFill>
                <a:srgbClr val="000000"/>
              </a:solidFill>
              <a:latin typeface="Calibri"/>
            </a:rPr>
            <a:t>  :  </a:t>
          </a:r>
          <a:r>
            <a:rPr lang="th-TH" sz="1200" b="1" i="0" strike="noStrike">
              <a:solidFill>
                <a:srgbClr val="000000"/>
              </a:solidFill>
              <a:latin typeface="Angsana New"/>
              <a:cs typeface="Angsana New"/>
            </a:rPr>
            <a:t>ล้านบาท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185</xdr:col>
      <xdr:colOff>19050</xdr:colOff>
      <xdr:row>3</xdr:row>
      <xdr:rowOff>57150</xdr:rowOff>
    </xdr:from>
    <xdr:to>
      <xdr:col>187</xdr:col>
      <xdr:colOff>419097</xdr:colOff>
      <xdr:row>3</xdr:row>
      <xdr:rowOff>400050</xdr:rowOff>
    </xdr:to>
    <xdr:sp macro="" textlink="">
      <xdr:nvSpPr>
        <xdr:cNvPr id="3151983" name="สี่เหลี่ยมผืนผ้า 1"/>
        <xdr:cNvSpPr>
          <a:spLocks noChangeArrowheads="1"/>
        </xdr:cNvSpPr>
      </xdr:nvSpPr>
      <xdr:spPr bwMode="auto">
        <a:xfrm>
          <a:off x="8286750" y="1104900"/>
          <a:ext cx="1447797" cy="342900"/>
        </a:xfrm>
        <a:prstGeom prst="rect">
          <a:avLst/>
        </a:prstGeom>
        <a:solidFill>
          <a:srgbClr val="FFFFFF"/>
        </a:solidFill>
        <a:ln w="25400" algn="ctr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 New"/>
              <a:cs typeface="Angsana New"/>
            </a:rPr>
            <a:t>หน่วย</a:t>
          </a:r>
          <a:r>
            <a:rPr lang="th-TH" sz="800" b="1" i="0" strike="noStrike">
              <a:solidFill>
                <a:srgbClr val="000000"/>
              </a:solidFill>
              <a:latin typeface="Calibri"/>
            </a:rPr>
            <a:t>  :  </a:t>
          </a:r>
          <a:r>
            <a:rPr lang="th-TH" sz="1200" b="1" i="0" strike="noStrike">
              <a:solidFill>
                <a:srgbClr val="000000"/>
              </a:solidFill>
              <a:latin typeface="Angsana New"/>
              <a:cs typeface="Angsana New"/>
            </a:rPr>
            <a:t>ล้านบาท</a:t>
          </a:r>
        </a:p>
      </xdr:txBody>
    </xdr:sp>
    <xdr:clientData/>
  </xdr:twoCellAnchor>
  <xdr:twoCellAnchor>
    <xdr:from>
      <xdr:col>32</xdr:col>
      <xdr:colOff>0</xdr:colOff>
      <xdr:row>5</xdr:row>
      <xdr:rowOff>238125</xdr:rowOff>
    </xdr:from>
    <xdr:to>
      <xdr:col>33</xdr:col>
      <xdr:colOff>0</xdr:colOff>
      <xdr:row>7</xdr:row>
      <xdr:rowOff>123825</xdr:rowOff>
    </xdr:to>
    <xdr:sp macro="" textlink="">
      <xdr:nvSpPr>
        <xdr:cNvPr id="6269897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5</xdr:row>
      <xdr:rowOff>238125</xdr:rowOff>
    </xdr:from>
    <xdr:to>
      <xdr:col>33</xdr:col>
      <xdr:colOff>0</xdr:colOff>
      <xdr:row>7</xdr:row>
      <xdr:rowOff>123825</xdr:rowOff>
    </xdr:to>
    <xdr:sp macro="" textlink="">
      <xdr:nvSpPr>
        <xdr:cNvPr id="6269898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5</xdr:row>
      <xdr:rowOff>238125</xdr:rowOff>
    </xdr:from>
    <xdr:to>
      <xdr:col>33</xdr:col>
      <xdr:colOff>0</xdr:colOff>
      <xdr:row>7</xdr:row>
      <xdr:rowOff>123825</xdr:rowOff>
    </xdr:to>
    <xdr:sp macro="" textlink="">
      <xdr:nvSpPr>
        <xdr:cNvPr id="6269899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5</xdr:row>
      <xdr:rowOff>238125</xdr:rowOff>
    </xdr:from>
    <xdr:to>
      <xdr:col>33</xdr:col>
      <xdr:colOff>0</xdr:colOff>
      <xdr:row>7</xdr:row>
      <xdr:rowOff>123825</xdr:rowOff>
    </xdr:to>
    <xdr:sp macro="" textlink="">
      <xdr:nvSpPr>
        <xdr:cNvPr id="6269900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</xdr:row>
      <xdr:rowOff>238125</xdr:rowOff>
    </xdr:from>
    <xdr:to>
      <xdr:col>30</xdr:col>
      <xdr:colOff>57150</xdr:colOff>
      <xdr:row>7</xdr:row>
      <xdr:rowOff>123825</xdr:rowOff>
    </xdr:to>
    <xdr:sp macro="" textlink="">
      <xdr:nvSpPr>
        <xdr:cNvPr id="6269901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</xdr:row>
      <xdr:rowOff>238125</xdr:rowOff>
    </xdr:from>
    <xdr:to>
      <xdr:col>30</xdr:col>
      <xdr:colOff>57150</xdr:colOff>
      <xdr:row>7</xdr:row>
      <xdr:rowOff>123825</xdr:rowOff>
    </xdr:to>
    <xdr:sp macro="" textlink="">
      <xdr:nvSpPr>
        <xdr:cNvPr id="6269902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</xdr:row>
      <xdr:rowOff>238125</xdr:rowOff>
    </xdr:from>
    <xdr:to>
      <xdr:col>30</xdr:col>
      <xdr:colOff>57150</xdr:colOff>
      <xdr:row>7</xdr:row>
      <xdr:rowOff>123825</xdr:rowOff>
    </xdr:to>
    <xdr:sp macro="" textlink="">
      <xdr:nvSpPr>
        <xdr:cNvPr id="6269903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7</xdr:row>
      <xdr:rowOff>238125</xdr:rowOff>
    </xdr:from>
    <xdr:to>
      <xdr:col>30</xdr:col>
      <xdr:colOff>57150</xdr:colOff>
      <xdr:row>9</xdr:row>
      <xdr:rowOff>123825</xdr:rowOff>
    </xdr:to>
    <xdr:sp macro="" textlink="">
      <xdr:nvSpPr>
        <xdr:cNvPr id="6269904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7</xdr:row>
      <xdr:rowOff>238125</xdr:rowOff>
    </xdr:from>
    <xdr:to>
      <xdr:col>30</xdr:col>
      <xdr:colOff>57150</xdr:colOff>
      <xdr:row>9</xdr:row>
      <xdr:rowOff>123825</xdr:rowOff>
    </xdr:to>
    <xdr:sp macro="" textlink="">
      <xdr:nvSpPr>
        <xdr:cNvPr id="6269905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7</xdr:row>
      <xdr:rowOff>238125</xdr:rowOff>
    </xdr:from>
    <xdr:to>
      <xdr:col>30</xdr:col>
      <xdr:colOff>57150</xdr:colOff>
      <xdr:row>9</xdr:row>
      <xdr:rowOff>123825</xdr:rowOff>
    </xdr:to>
    <xdr:sp macro="" textlink="">
      <xdr:nvSpPr>
        <xdr:cNvPr id="6269906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5</xdr:row>
      <xdr:rowOff>238125</xdr:rowOff>
    </xdr:from>
    <xdr:to>
      <xdr:col>37</xdr:col>
      <xdr:colOff>0</xdr:colOff>
      <xdr:row>7</xdr:row>
      <xdr:rowOff>123825</xdr:rowOff>
    </xdr:to>
    <xdr:sp macro="" textlink="">
      <xdr:nvSpPr>
        <xdr:cNvPr id="6269907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5</xdr:row>
      <xdr:rowOff>238125</xdr:rowOff>
    </xdr:from>
    <xdr:to>
      <xdr:col>37</xdr:col>
      <xdr:colOff>0</xdr:colOff>
      <xdr:row>7</xdr:row>
      <xdr:rowOff>123825</xdr:rowOff>
    </xdr:to>
    <xdr:sp macro="" textlink="">
      <xdr:nvSpPr>
        <xdr:cNvPr id="6269908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5</xdr:row>
      <xdr:rowOff>238125</xdr:rowOff>
    </xdr:from>
    <xdr:to>
      <xdr:col>37</xdr:col>
      <xdr:colOff>0</xdr:colOff>
      <xdr:row>7</xdr:row>
      <xdr:rowOff>123825</xdr:rowOff>
    </xdr:to>
    <xdr:sp macro="" textlink="">
      <xdr:nvSpPr>
        <xdr:cNvPr id="6269909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5</xdr:row>
      <xdr:rowOff>238125</xdr:rowOff>
    </xdr:from>
    <xdr:to>
      <xdr:col>37</xdr:col>
      <xdr:colOff>0</xdr:colOff>
      <xdr:row>7</xdr:row>
      <xdr:rowOff>123825</xdr:rowOff>
    </xdr:to>
    <xdr:sp macro="" textlink="">
      <xdr:nvSpPr>
        <xdr:cNvPr id="6269910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5</xdr:row>
      <xdr:rowOff>238125</xdr:rowOff>
    </xdr:from>
    <xdr:to>
      <xdr:col>34</xdr:col>
      <xdr:colOff>57150</xdr:colOff>
      <xdr:row>7</xdr:row>
      <xdr:rowOff>123825</xdr:rowOff>
    </xdr:to>
    <xdr:sp macro="" textlink="">
      <xdr:nvSpPr>
        <xdr:cNvPr id="6269911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5</xdr:row>
      <xdr:rowOff>238125</xdr:rowOff>
    </xdr:from>
    <xdr:to>
      <xdr:col>34</xdr:col>
      <xdr:colOff>57150</xdr:colOff>
      <xdr:row>7</xdr:row>
      <xdr:rowOff>123825</xdr:rowOff>
    </xdr:to>
    <xdr:sp macro="" textlink="">
      <xdr:nvSpPr>
        <xdr:cNvPr id="6269912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5</xdr:row>
      <xdr:rowOff>238125</xdr:rowOff>
    </xdr:from>
    <xdr:to>
      <xdr:col>34</xdr:col>
      <xdr:colOff>57150</xdr:colOff>
      <xdr:row>7</xdr:row>
      <xdr:rowOff>123825</xdr:rowOff>
    </xdr:to>
    <xdr:sp macro="" textlink="">
      <xdr:nvSpPr>
        <xdr:cNvPr id="6269913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7</xdr:row>
      <xdr:rowOff>238125</xdr:rowOff>
    </xdr:from>
    <xdr:to>
      <xdr:col>34</xdr:col>
      <xdr:colOff>57150</xdr:colOff>
      <xdr:row>9</xdr:row>
      <xdr:rowOff>123825</xdr:rowOff>
    </xdr:to>
    <xdr:sp macro="" textlink="">
      <xdr:nvSpPr>
        <xdr:cNvPr id="6269914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7</xdr:row>
      <xdr:rowOff>238125</xdr:rowOff>
    </xdr:from>
    <xdr:to>
      <xdr:col>34</xdr:col>
      <xdr:colOff>57150</xdr:colOff>
      <xdr:row>9</xdr:row>
      <xdr:rowOff>123825</xdr:rowOff>
    </xdr:to>
    <xdr:sp macro="" textlink="">
      <xdr:nvSpPr>
        <xdr:cNvPr id="6269915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7</xdr:row>
      <xdr:rowOff>238125</xdr:rowOff>
    </xdr:from>
    <xdr:to>
      <xdr:col>34</xdr:col>
      <xdr:colOff>57150</xdr:colOff>
      <xdr:row>9</xdr:row>
      <xdr:rowOff>123825</xdr:rowOff>
    </xdr:to>
    <xdr:sp macro="" textlink="">
      <xdr:nvSpPr>
        <xdr:cNvPr id="6269916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5</xdr:row>
      <xdr:rowOff>238125</xdr:rowOff>
    </xdr:from>
    <xdr:to>
      <xdr:col>41</xdr:col>
      <xdr:colOff>0</xdr:colOff>
      <xdr:row>7</xdr:row>
      <xdr:rowOff>123825</xdr:rowOff>
    </xdr:to>
    <xdr:sp macro="" textlink="">
      <xdr:nvSpPr>
        <xdr:cNvPr id="6269917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5</xdr:row>
      <xdr:rowOff>238125</xdr:rowOff>
    </xdr:from>
    <xdr:to>
      <xdr:col>41</xdr:col>
      <xdr:colOff>0</xdr:colOff>
      <xdr:row>7</xdr:row>
      <xdr:rowOff>123825</xdr:rowOff>
    </xdr:to>
    <xdr:sp macro="" textlink="">
      <xdr:nvSpPr>
        <xdr:cNvPr id="6269918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5</xdr:row>
      <xdr:rowOff>238125</xdr:rowOff>
    </xdr:from>
    <xdr:to>
      <xdr:col>41</xdr:col>
      <xdr:colOff>0</xdr:colOff>
      <xdr:row>7</xdr:row>
      <xdr:rowOff>123825</xdr:rowOff>
    </xdr:to>
    <xdr:sp macro="" textlink="">
      <xdr:nvSpPr>
        <xdr:cNvPr id="6269919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5</xdr:row>
      <xdr:rowOff>238125</xdr:rowOff>
    </xdr:from>
    <xdr:to>
      <xdr:col>41</xdr:col>
      <xdr:colOff>0</xdr:colOff>
      <xdr:row>7</xdr:row>
      <xdr:rowOff>123825</xdr:rowOff>
    </xdr:to>
    <xdr:sp macro="" textlink="">
      <xdr:nvSpPr>
        <xdr:cNvPr id="6269920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5</xdr:row>
      <xdr:rowOff>238125</xdr:rowOff>
    </xdr:from>
    <xdr:to>
      <xdr:col>38</xdr:col>
      <xdr:colOff>57150</xdr:colOff>
      <xdr:row>7</xdr:row>
      <xdr:rowOff>123825</xdr:rowOff>
    </xdr:to>
    <xdr:sp macro="" textlink="">
      <xdr:nvSpPr>
        <xdr:cNvPr id="6269921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5</xdr:row>
      <xdr:rowOff>238125</xdr:rowOff>
    </xdr:from>
    <xdr:to>
      <xdr:col>38</xdr:col>
      <xdr:colOff>57150</xdr:colOff>
      <xdr:row>7</xdr:row>
      <xdr:rowOff>123825</xdr:rowOff>
    </xdr:to>
    <xdr:sp macro="" textlink="">
      <xdr:nvSpPr>
        <xdr:cNvPr id="6269922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5</xdr:row>
      <xdr:rowOff>238125</xdr:rowOff>
    </xdr:from>
    <xdr:to>
      <xdr:col>38</xdr:col>
      <xdr:colOff>57150</xdr:colOff>
      <xdr:row>7</xdr:row>
      <xdr:rowOff>123825</xdr:rowOff>
    </xdr:to>
    <xdr:sp macro="" textlink="">
      <xdr:nvSpPr>
        <xdr:cNvPr id="6269923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7</xdr:row>
      <xdr:rowOff>238125</xdr:rowOff>
    </xdr:from>
    <xdr:to>
      <xdr:col>38</xdr:col>
      <xdr:colOff>57150</xdr:colOff>
      <xdr:row>9</xdr:row>
      <xdr:rowOff>123825</xdr:rowOff>
    </xdr:to>
    <xdr:sp macro="" textlink="">
      <xdr:nvSpPr>
        <xdr:cNvPr id="6269924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7</xdr:row>
      <xdr:rowOff>238125</xdr:rowOff>
    </xdr:from>
    <xdr:to>
      <xdr:col>38</xdr:col>
      <xdr:colOff>57150</xdr:colOff>
      <xdr:row>9</xdr:row>
      <xdr:rowOff>123825</xdr:rowOff>
    </xdr:to>
    <xdr:sp macro="" textlink="">
      <xdr:nvSpPr>
        <xdr:cNvPr id="6269925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7</xdr:row>
      <xdr:rowOff>238125</xdr:rowOff>
    </xdr:from>
    <xdr:to>
      <xdr:col>38</xdr:col>
      <xdr:colOff>57150</xdr:colOff>
      <xdr:row>9</xdr:row>
      <xdr:rowOff>123825</xdr:rowOff>
    </xdr:to>
    <xdr:sp macro="" textlink="">
      <xdr:nvSpPr>
        <xdr:cNvPr id="6269926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5</xdr:row>
      <xdr:rowOff>238125</xdr:rowOff>
    </xdr:from>
    <xdr:to>
      <xdr:col>45</xdr:col>
      <xdr:colOff>0</xdr:colOff>
      <xdr:row>7</xdr:row>
      <xdr:rowOff>123825</xdr:rowOff>
    </xdr:to>
    <xdr:sp macro="" textlink="">
      <xdr:nvSpPr>
        <xdr:cNvPr id="6269927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5</xdr:row>
      <xdr:rowOff>238125</xdr:rowOff>
    </xdr:from>
    <xdr:to>
      <xdr:col>45</xdr:col>
      <xdr:colOff>0</xdr:colOff>
      <xdr:row>7</xdr:row>
      <xdr:rowOff>123825</xdr:rowOff>
    </xdr:to>
    <xdr:sp macro="" textlink="">
      <xdr:nvSpPr>
        <xdr:cNvPr id="6269928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5</xdr:row>
      <xdr:rowOff>238125</xdr:rowOff>
    </xdr:from>
    <xdr:to>
      <xdr:col>45</xdr:col>
      <xdr:colOff>0</xdr:colOff>
      <xdr:row>7</xdr:row>
      <xdr:rowOff>123825</xdr:rowOff>
    </xdr:to>
    <xdr:sp macro="" textlink="">
      <xdr:nvSpPr>
        <xdr:cNvPr id="6269929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5</xdr:row>
      <xdr:rowOff>238125</xdr:rowOff>
    </xdr:from>
    <xdr:to>
      <xdr:col>45</xdr:col>
      <xdr:colOff>0</xdr:colOff>
      <xdr:row>7</xdr:row>
      <xdr:rowOff>123825</xdr:rowOff>
    </xdr:to>
    <xdr:sp macro="" textlink="">
      <xdr:nvSpPr>
        <xdr:cNvPr id="6269930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42</xdr:col>
      <xdr:colOff>0</xdr:colOff>
      <xdr:row>5</xdr:row>
      <xdr:rowOff>238125</xdr:rowOff>
    </xdr:from>
    <xdr:to>
      <xdr:col>42</xdr:col>
      <xdr:colOff>57150</xdr:colOff>
      <xdr:row>7</xdr:row>
      <xdr:rowOff>123825</xdr:rowOff>
    </xdr:to>
    <xdr:sp macro="" textlink="">
      <xdr:nvSpPr>
        <xdr:cNvPr id="6269931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42</xdr:col>
      <xdr:colOff>0</xdr:colOff>
      <xdr:row>5</xdr:row>
      <xdr:rowOff>238125</xdr:rowOff>
    </xdr:from>
    <xdr:to>
      <xdr:col>42</xdr:col>
      <xdr:colOff>57150</xdr:colOff>
      <xdr:row>7</xdr:row>
      <xdr:rowOff>123825</xdr:rowOff>
    </xdr:to>
    <xdr:sp macro="" textlink="">
      <xdr:nvSpPr>
        <xdr:cNvPr id="6269932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42</xdr:col>
      <xdr:colOff>0</xdr:colOff>
      <xdr:row>5</xdr:row>
      <xdr:rowOff>238125</xdr:rowOff>
    </xdr:from>
    <xdr:to>
      <xdr:col>42</xdr:col>
      <xdr:colOff>57150</xdr:colOff>
      <xdr:row>7</xdr:row>
      <xdr:rowOff>123825</xdr:rowOff>
    </xdr:to>
    <xdr:sp macro="" textlink="">
      <xdr:nvSpPr>
        <xdr:cNvPr id="6269933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42</xdr:col>
      <xdr:colOff>0</xdr:colOff>
      <xdr:row>7</xdr:row>
      <xdr:rowOff>238125</xdr:rowOff>
    </xdr:from>
    <xdr:to>
      <xdr:col>42</xdr:col>
      <xdr:colOff>57150</xdr:colOff>
      <xdr:row>9</xdr:row>
      <xdr:rowOff>123825</xdr:rowOff>
    </xdr:to>
    <xdr:sp macro="" textlink="">
      <xdr:nvSpPr>
        <xdr:cNvPr id="6269934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42</xdr:col>
      <xdr:colOff>0</xdr:colOff>
      <xdr:row>7</xdr:row>
      <xdr:rowOff>238125</xdr:rowOff>
    </xdr:from>
    <xdr:to>
      <xdr:col>42</xdr:col>
      <xdr:colOff>57150</xdr:colOff>
      <xdr:row>9</xdr:row>
      <xdr:rowOff>123825</xdr:rowOff>
    </xdr:to>
    <xdr:sp macro="" textlink="">
      <xdr:nvSpPr>
        <xdr:cNvPr id="6269935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42</xdr:col>
      <xdr:colOff>0</xdr:colOff>
      <xdr:row>7</xdr:row>
      <xdr:rowOff>238125</xdr:rowOff>
    </xdr:from>
    <xdr:to>
      <xdr:col>42</xdr:col>
      <xdr:colOff>57150</xdr:colOff>
      <xdr:row>9</xdr:row>
      <xdr:rowOff>123825</xdr:rowOff>
    </xdr:to>
    <xdr:sp macro="" textlink="">
      <xdr:nvSpPr>
        <xdr:cNvPr id="6269936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5</xdr:row>
      <xdr:rowOff>238125</xdr:rowOff>
    </xdr:from>
    <xdr:to>
      <xdr:col>49</xdr:col>
      <xdr:colOff>0</xdr:colOff>
      <xdr:row>7</xdr:row>
      <xdr:rowOff>123825</xdr:rowOff>
    </xdr:to>
    <xdr:sp macro="" textlink="">
      <xdr:nvSpPr>
        <xdr:cNvPr id="6269937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5</xdr:row>
      <xdr:rowOff>238125</xdr:rowOff>
    </xdr:from>
    <xdr:to>
      <xdr:col>49</xdr:col>
      <xdr:colOff>0</xdr:colOff>
      <xdr:row>7</xdr:row>
      <xdr:rowOff>123825</xdr:rowOff>
    </xdr:to>
    <xdr:sp macro="" textlink="">
      <xdr:nvSpPr>
        <xdr:cNvPr id="6269938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5</xdr:row>
      <xdr:rowOff>238125</xdr:rowOff>
    </xdr:from>
    <xdr:to>
      <xdr:col>49</xdr:col>
      <xdr:colOff>0</xdr:colOff>
      <xdr:row>7</xdr:row>
      <xdr:rowOff>123825</xdr:rowOff>
    </xdr:to>
    <xdr:sp macro="" textlink="">
      <xdr:nvSpPr>
        <xdr:cNvPr id="6269939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5</xdr:row>
      <xdr:rowOff>238125</xdr:rowOff>
    </xdr:from>
    <xdr:to>
      <xdr:col>49</xdr:col>
      <xdr:colOff>0</xdr:colOff>
      <xdr:row>7</xdr:row>
      <xdr:rowOff>123825</xdr:rowOff>
    </xdr:to>
    <xdr:sp macro="" textlink="">
      <xdr:nvSpPr>
        <xdr:cNvPr id="6269940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5</xdr:row>
      <xdr:rowOff>238125</xdr:rowOff>
    </xdr:from>
    <xdr:to>
      <xdr:col>46</xdr:col>
      <xdr:colOff>57150</xdr:colOff>
      <xdr:row>7</xdr:row>
      <xdr:rowOff>123825</xdr:rowOff>
    </xdr:to>
    <xdr:sp macro="" textlink="">
      <xdr:nvSpPr>
        <xdr:cNvPr id="6269941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5</xdr:row>
      <xdr:rowOff>238125</xdr:rowOff>
    </xdr:from>
    <xdr:to>
      <xdr:col>46</xdr:col>
      <xdr:colOff>57150</xdr:colOff>
      <xdr:row>7</xdr:row>
      <xdr:rowOff>123825</xdr:rowOff>
    </xdr:to>
    <xdr:sp macro="" textlink="">
      <xdr:nvSpPr>
        <xdr:cNvPr id="6269942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5</xdr:row>
      <xdr:rowOff>238125</xdr:rowOff>
    </xdr:from>
    <xdr:to>
      <xdr:col>46</xdr:col>
      <xdr:colOff>57150</xdr:colOff>
      <xdr:row>7</xdr:row>
      <xdr:rowOff>123825</xdr:rowOff>
    </xdr:to>
    <xdr:sp macro="" textlink="">
      <xdr:nvSpPr>
        <xdr:cNvPr id="6269943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7</xdr:row>
      <xdr:rowOff>238125</xdr:rowOff>
    </xdr:from>
    <xdr:to>
      <xdr:col>46</xdr:col>
      <xdr:colOff>57150</xdr:colOff>
      <xdr:row>9</xdr:row>
      <xdr:rowOff>123825</xdr:rowOff>
    </xdr:to>
    <xdr:sp macro="" textlink="">
      <xdr:nvSpPr>
        <xdr:cNvPr id="6269944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7</xdr:row>
      <xdr:rowOff>238125</xdr:rowOff>
    </xdr:from>
    <xdr:to>
      <xdr:col>46</xdr:col>
      <xdr:colOff>57150</xdr:colOff>
      <xdr:row>9</xdr:row>
      <xdr:rowOff>123825</xdr:rowOff>
    </xdr:to>
    <xdr:sp macro="" textlink="">
      <xdr:nvSpPr>
        <xdr:cNvPr id="6269945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7</xdr:row>
      <xdr:rowOff>238125</xdr:rowOff>
    </xdr:from>
    <xdr:to>
      <xdr:col>46</xdr:col>
      <xdr:colOff>57150</xdr:colOff>
      <xdr:row>9</xdr:row>
      <xdr:rowOff>123825</xdr:rowOff>
    </xdr:to>
    <xdr:sp macro="" textlink="">
      <xdr:nvSpPr>
        <xdr:cNvPr id="6269946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52</xdr:col>
      <xdr:colOff>0</xdr:colOff>
      <xdr:row>5</xdr:row>
      <xdr:rowOff>238125</xdr:rowOff>
    </xdr:from>
    <xdr:to>
      <xdr:col>53</xdr:col>
      <xdr:colOff>0</xdr:colOff>
      <xdr:row>7</xdr:row>
      <xdr:rowOff>123825</xdr:rowOff>
    </xdr:to>
    <xdr:sp macro="" textlink="">
      <xdr:nvSpPr>
        <xdr:cNvPr id="6269947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52</xdr:col>
      <xdr:colOff>0</xdr:colOff>
      <xdr:row>5</xdr:row>
      <xdr:rowOff>238125</xdr:rowOff>
    </xdr:from>
    <xdr:to>
      <xdr:col>53</xdr:col>
      <xdr:colOff>0</xdr:colOff>
      <xdr:row>7</xdr:row>
      <xdr:rowOff>123825</xdr:rowOff>
    </xdr:to>
    <xdr:sp macro="" textlink="">
      <xdr:nvSpPr>
        <xdr:cNvPr id="6269948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52</xdr:col>
      <xdr:colOff>0</xdr:colOff>
      <xdr:row>5</xdr:row>
      <xdr:rowOff>238125</xdr:rowOff>
    </xdr:from>
    <xdr:to>
      <xdr:col>53</xdr:col>
      <xdr:colOff>0</xdr:colOff>
      <xdr:row>7</xdr:row>
      <xdr:rowOff>123825</xdr:rowOff>
    </xdr:to>
    <xdr:sp macro="" textlink="">
      <xdr:nvSpPr>
        <xdr:cNvPr id="6269949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52</xdr:col>
      <xdr:colOff>0</xdr:colOff>
      <xdr:row>5</xdr:row>
      <xdr:rowOff>238125</xdr:rowOff>
    </xdr:from>
    <xdr:to>
      <xdr:col>53</xdr:col>
      <xdr:colOff>0</xdr:colOff>
      <xdr:row>7</xdr:row>
      <xdr:rowOff>123825</xdr:rowOff>
    </xdr:to>
    <xdr:sp macro="" textlink="">
      <xdr:nvSpPr>
        <xdr:cNvPr id="6269950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50</xdr:col>
      <xdr:colOff>0</xdr:colOff>
      <xdr:row>5</xdr:row>
      <xdr:rowOff>238125</xdr:rowOff>
    </xdr:from>
    <xdr:to>
      <xdr:col>50</xdr:col>
      <xdr:colOff>57150</xdr:colOff>
      <xdr:row>7</xdr:row>
      <xdr:rowOff>123825</xdr:rowOff>
    </xdr:to>
    <xdr:sp macro="" textlink="">
      <xdr:nvSpPr>
        <xdr:cNvPr id="6269951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50</xdr:col>
      <xdr:colOff>0</xdr:colOff>
      <xdr:row>5</xdr:row>
      <xdr:rowOff>238125</xdr:rowOff>
    </xdr:from>
    <xdr:to>
      <xdr:col>50</xdr:col>
      <xdr:colOff>57150</xdr:colOff>
      <xdr:row>7</xdr:row>
      <xdr:rowOff>123825</xdr:rowOff>
    </xdr:to>
    <xdr:sp macro="" textlink="">
      <xdr:nvSpPr>
        <xdr:cNvPr id="6282240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50</xdr:col>
      <xdr:colOff>0</xdr:colOff>
      <xdr:row>5</xdr:row>
      <xdr:rowOff>238125</xdr:rowOff>
    </xdr:from>
    <xdr:to>
      <xdr:col>50</xdr:col>
      <xdr:colOff>57150</xdr:colOff>
      <xdr:row>7</xdr:row>
      <xdr:rowOff>123825</xdr:rowOff>
    </xdr:to>
    <xdr:sp macro="" textlink="">
      <xdr:nvSpPr>
        <xdr:cNvPr id="6282241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50</xdr:col>
      <xdr:colOff>0</xdr:colOff>
      <xdr:row>7</xdr:row>
      <xdr:rowOff>238125</xdr:rowOff>
    </xdr:from>
    <xdr:to>
      <xdr:col>50</xdr:col>
      <xdr:colOff>57150</xdr:colOff>
      <xdr:row>9</xdr:row>
      <xdr:rowOff>123825</xdr:rowOff>
    </xdr:to>
    <xdr:sp macro="" textlink="">
      <xdr:nvSpPr>
        <xdr:cNvPr id="6282242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50</xdr:col>
      <xdr:colOff>0</xdr:colOff>
      <xdr:row>7</xdr:row>
      <xdr:rowOff>238125</xdr:rowOff>
    </xdr:from>
    <xdr:to>
      <xdr:col>50</xdr:col>
      <xdr:colOff>57150</xdr:colOff>
      <xdr:row>9</xdr:row>
      <xdr:rowOff>123825</xdr:rowOff>
    </xdr:to>
    <xdr:sp macro="" textlink="">
      <xdr:nvSpPr>
        <xdr:cNvPr id="6282243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50</xdr:col>
      <xdr:colOff>0</xdr:colOff>
      <xdr:row>7</xdr:row>
      <xdr:rowOff>238125</xdr:rowOff>
    </xdr:from>
    <xdr:to>
      <xdr:col>50</xdr:col>
      <xdr:colOff>57150</xdr:colOff>
      <xdr:row>9</xdr:row>
      <xdr:rowOff>123825</xdr:rowOff>
    </xdr:to>
    <xdr:sp macro="" textlink="">
      <xdr:nvSpPr>
        <xdr:cNvPr id="6282244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56</xdr:col>
      <xdr:colOff>0</xdr:colOff>
      <xdr:row>5</xdr:row>
      <xdr:rowOff>238125</xdr:rowOff>
    </xdr:from>
    <xdr:to>
      <xdr:col>57</xdr:col>
      <xdr:colOff>0</xdr:colOff>
      <xdr:row>7</xdr:row>
      <xdr:rowOff>123825</xdr:rowOff>
    </xdr:to>
    <xdr:sp macro="" textlink="">
      <xdr:nvSpPr>
        <xdr:cNvPr id="6282245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56</xdr:col>
      <xdr:colOff>0</xdr:colOff>
      <xdr:row>5</xdr:row>
      <xdr:rowOff>238125</xdr:rowOff>
    </xdr:from>
    <xdr:to>
      <xdr:col>57</xdr:col>
      <xdr:colOff>0</xdr:colOff>
      <xdr:row>7</xdr:row>
      <xdr:rowOff>123825</xdr:rowOff>
    </xdr:to>
    <xdr:sp macro="" textlink="">
      <xdr:nvSpPr>
        <xdr:cNvPr id="6282246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56</xdr:col>
      <xdr:colOff>0</xdr:colOff>
      <xdr:row>5</xdr:row>
      <xdr:rowOff>238125</xdr:rowOff>
    </xdr:from>
    <xdr:to>
      <xdr:col>57</xdr:col>
      <xdr:colOff>0</xdr:colOff>
      <xdr:row>7</xdr:row>
      <xdr:rowOff>123825</xdr:rowOff>
    </xdr:to>
    <xdr:sp macro="" textlink="">
      <xdr:nvSpPr>
        <xdr:cNvPr id="6282247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56</xdr:col>
      <xdr:colOff>0</xdr:colOff>
      <xdr:row>5</xdr:row>
      <xdr:rowOff>238125</xdr:rowOff>
    </xdr:from>
    <xdr:to>
      <xdr:col>57</xdr:col>
      <xdr:colOff>0</xdr:colOff>
      <xdr:row>7</xdr:row>
      <xdr:rowOff>123825</xdr:rowOff>
    </xdr:to>
    <xdr:sp macro="" textlink="">
      <xdr:nvSpPr>
        <xdr:cNvPr id="6282248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5</xdr:row>
      <xdr:rowOff>238125</xdr:rowOff>
    </xdr:from>
    <xdr:to>
      <xdr:col>54</xdr:col>
      <xdr:colOff>57150</xdr:colOff>
      <xdr:row>7</xdr:row>
      <xdr:rowOff>123825</xdr:rowOff>
    </xdr:to>
    <xdr:sp macro="" textlink="">
      <xdr:nvSpPr>
        <xdr:cNvPr id="6282249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5</xdr:row>
      <xdr:rowOff>238125</xdr:rowOff>
    </xdr:from>
    <xdr:to>
      <xdr:col>54</xdr:col>
      <xdr:colOff>57150</xdr:colOff>
      <xdr:row>7</xdr:row>
      <xdr:rowOff>123825</xdr:rowOff>
    </xdr:to>
    <xdr:sp macro="" textlink="">
      <xdr:nvSpPr>
        <xdr:cNvPr id="6282250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5</xdr:row>
      <xdr:rowOff>238125</xdr:rowOff>
    </xdr:from>
    <xdr:to>
      <xdr:col>54</xdr:col>
      <xdr:colOff>57150</xdr:colOff>
      <xdr:row>7</xdr:row>
      <xdr:rowOff>123825</xdr:rowOff>
    </xdr:to>
    <xdr:sp macro="" textlink="">
      <xdr:nvSpPr>
        <xdr:cNvPr id="6282251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238125</xdr:rowOff>
    </xdr:from>
    <xdr:to>
      <xdr:col>54</xdr:col>
      <xdr:colOff>57150</xdr:colOff>
      <xdr:row>9</xdr:row>
      <xdr:rowOff>123825</xdr:rowOff>
    </xdr:to>
    <xdr:sp macro="" textlink="">
      <xdr:nvSpPr>
        <xdr:cNvPr id="6282252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238125</xdr:rowOff>
    </xdr:from>
    <xdr:to>
      <xdr:col>54</xdr:col>
      <xdr:colOff>57150</xdr:colOff>
      <xdr:row>9</xdr:row>
      <xdr:rowOff>123825</xdr:rowOff>
    </xdr:to>
    <xdr:sp macro="" textlink="">
      <xdr:nvSpPr>
        <xdr:cNvPr id="6282253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238125</xdr:rowOff>
    </xdr:from>
    <xdr:to>
      <xdr:col>54</xdr:col>
      <xdr:colOff>57150</xdr:colOff>
      <xdr:row>9</xdr:row>
      <xdr:rowOff>123825</xdr:rowOff>
    </xdr:to>
    <xdr:sp macro="" textlink="">
      <xdr:nvSpPr>
        <xdr:cNvPr id="6282254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5</xdr:row>
      <xdr:rowOff>238125</xdr:rowOff>
    </xdr:from>
    <xdr:to>
      <xdr:col>61</xdr:col>
      <xdr:colOff>0</xdr:colOff>
      <xdr:row>7</xdr:row>
      <xdr:rowOff>123825</xdr:rowOff>
    </xdr:to>
    <xdr:sp macro="" textlink="">
      <xdr:nvSpPr>
        <xdr:cNvPr id="6282255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5</xdr:row>
      <xdr:rowOff>238125</xdr:rowOff>
    </xdr:from>
    <xdr:to>
      <xdr:col>61</xdr:col>
      <xdr:colOff>0</xdr:colOff>
      <xdr:row>7</xdr:row>
      <xdr:rowOff>123825</xdr:rowOff>
    </xdr:to>
    <xdr:sp macro="" textlink="">
      <xdr:nvSpPr>
        <xdr:cNvPr id="6282256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5</xdr:row>
      <xdr:rowOff>238125</xdr:rowOff>
    </xdr:from>
    <xdr:to>
      <xdr:col>61</xdr:col>
      <xdr:colOff>0</xdr:colOff>
      <xdr:row>7</xdr:row>
      <xdr:rowOff>123825</xdr:rowOff>
    </xdr:to>
    <xdr:sp macro="" textlink="">
      <xdr:nvSpPr>
        <xdr:cNvPr id="6282257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5</xdr:row>
      <xdr:rowOff>238125</xdr:rowOff>
    </xdr:from>
    <xdr:to>
      <xdr:col>61</xdr:col>
      <xdr:colOff>0</xdr:colOff>
      <xdr:row>7</xdr:row>
      <xdr:rowOff>123825</xdr:rowOff>
    </xdr:to>
    <xdr:sp macro="" textlink="">
      <xdr:nvSpPr>
        <xdr:cNvPr id="6282258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58</xdr:col>
      <xdr:colOff>0</xdr:colOff>
      <xdr:row>5</xdr:row>
      <xdr:rowOff>238125</xdr:rowOff>
    </xdr:from>
    <xdr:to>
      <xdr:col>58</xdr:col>
      <xdr:colOff>57150</xdr:colOff>
      <xdr:row>7</xdr:row>
      <xdr:rowOff>123825</xdr:rowOff>
    </xdr:to>
    <xdr:sp macro="" textlink="">
      <xdr:nvSpPr>
        <xdr:cNvPr id="6282259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58</xdr:col>
      <xdr:colOff>0</xdr:colOff>
      <xdr:row>5</xdr:row>
      <xdr:rowOff>238125</xdr:rowOff>
    </xdr:from>
    <xdr:to>
      <xdr:col>58</xdr:col>
      <xdr:colOff>57150</xdr:colOff>
      <xdr:row>7</xdr:row>
      <xdr:rowOff>123825</xdr:rowOff>
    </xdr:to>
    <xdr:sp macro="" textlink="">
      <xdr:nvSpPr>
        <xdr:cNvPr id="6282260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58</xdr:col>
      <xdr:colOff>0</xdr:colOff>
      <xdr:row>5</xdr:row>
      <xdr:rowOff>238125</xdr:rowOff>
    </xdr:from>
    <xdr:to>
      <xdr:col>58</xdr:col>
      <xdr:colOff>57150</xdr:colOff>
      <xdr:row>7</xdr:row>
      <xdr:rowOff>123825</xdr:rowOff>
    </xdr:to>
    <xdr:sp macro="" textlink="">
      <xdr:nvSpPr>
        <xdr:cNvPr id="6282261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58</xdr:col>
      <xdr:colOff>0</xdr:colOff>
      <xdr:row>7</xdr:row>
      <xdr:rowOff>238125</xdr:rowOff>
    </xdr:from>
    <xdr:to>
      <xdr:col>58</xdr:col>
      <xdr:colOff>57150</xdr:colOff>
      <xdr:row>9</xdr:row>
      <xdr:rowOff>123825</xdr:rowOff>
    </xdr:to>
    <xdr:sp macro="" textlink="">
      <xdr:nvSpPr>
        <xdr:cNvPr id="6282262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58</xdr:col>
      <xdr:colOff>0</xdr:colOff>
      <xdr:row>7</xdr:row>
      <xdr:rowOff>238125</xdr:rowOff>
    </xdr:from>
    <xdr:to>
      <xdr:col>58</xdr:col>
      <xdr:colOff>57150</xdr:colOff>
      <xdr:row>9</xdr:row>
      <xdr:rowOff>123825</xdr:rowOff>
    </xdr:to>
    <xdr:sp macro="" textlink="">
      <xdr:nvSpPr>
        <xdr:cNvPr id="6282263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58</xdr:col>
      <xdr:colOff>0</xdr:colOff>
      <xdr:row>7</xdr:row>
      <xdr:rowOff>238125</xdr:rowOff>
    </xdr:from>
    <xdr:to>
      <xdr:col>58</xdr:col>
      <xdr:colOff>57150</xdr:colOff>
      <xdr:row>9</xdr:row>
      <xdr:rowOff>123825</xdr:rowOff>
    </xdr:to>
    <xdr:sp macro="" textlink="">
      <xdr:nvSpPr>
        <xdr:cNvPr id="6282264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5</xdr:row>
      <xdr:rowOff>238125</xdr:rowOff>
    </xdr:from>
    <xdr:to>
      <xdr:col>65</xdr:col>
      <xdr:colOff>0</xdr:colOff>
      <xdr:row>7</xdr:row>
      <xdr:rowOff>123825</xdr:rowOff>
    </xdr:to>
    <xdr:sp macro="" textlink="">
      <xdr:nvSpPr>
        <xdr:cNvPr id="6282265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5</xdr:row>
      <xdr:rowOff>238125</xdr:rowOff>
    </xdr:from>
    <xdr:to>
      <xdr:col>65</xdr:col>
      <xdr:colOff>0</xdr:colOff>
      <xdr:row>7</xdr:row>
      <xdr:rowOff>123825</xdr:rowOff>
    </xdr:to>
    <xdr:sp macro="" textlink="">
      <xdr:nvSpPr>
        <xdr:cNvPr id="6282266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5</xdr:row>
      <xdr:rowOff>238125</xdr:rowOff>
    </xdr:from>
    <xdr:to>
      <xdr:col>65</xdr:col>
      <xdr:colOff>0</xdr:colOff>
      <xdr:row>7</xdr:row>
      <xdr:rowOff>123825</xdr:rowOff>
    </xdr:to>
    <xdr:sp macro="" textlink="">
      <xdr:nvSpPr>
        <xdr:cNvPr id="6282267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64</xdr:col>
      <xdr:colOff>0</xdr:colOff>
      <xdr:row>5</xdr:row>
      <xdr:rowOff>238125</xdr:rowOff>
    </xdr:from>
    <xdr:to>
      <xdr:col>65</xdr:col>
      <xdr:colOff>0</xdr:colOff>
      <xdr:row>7</xdr:row>
      <xdr:rowOff>123825</xdr:rowOff>
    </xdr:to>
    <xdr:sp macro="" textlink="">
      <xdr:nvSpPr>
        <xdr:cNvPr id="6282268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5</xdr:row>
      <xdr:rowOff>238125</xdr:rowOff>
    </xdr:from>
    <xdr:to>
      <xdr:col>62</xdr:col>
      <xdr:colOff>57150</xdr:colOff>
      <xdr:row>7</xdr:row>
      <xdr:rowOff>123825</xdr:rowOff>
    </xdr:to>
    <xdr:sp macro="" textlink="">
      <xdr:nvSpPr>
        <xdr:cNvPr id="6282269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5</xdr:row>
      <xdr:rowOff>238125</xdr:rowOff>
    </xdr:from>
    <xdr:to>
      <xdr:col>62</xdr:col>
      <xdr:colOff>57150</xdr:colOff>
      <xdr:row>7</xdr:row>
      <xdr:rowOff>123825</xdr:rowOff>
    </xdr:to>
    <xdr:sp macro="" textlink="">
      <xdr:nvSpPr>
        <xdr:cNvPr id="6282270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5</xdr:row>
      <xdr:rowOff>238125</xdr:rowOff>
    </xdr:from>
    <xdr:to>
      <xdr:col>62</xdr:col>
      <xdr:colOff>57150</xdr:colOff>
      <xdr:row>7</xdr:row>
      <xdr:rowOff>123825</xdr:rowOff>
    </xdr:to>
    <xdr:sp macro="" textlink="">
      <xdr:nvSpPr>
        <xdr:cNvPr id="6282271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238125</xdr:rowOff>
    </xdr:from>
    <xdr:to>
      <xdr:col>62</xdr:col>
      <xdr:colOff>57150</xdr:colOff>
      <xdr:row>9</xdr:row>
      <xdr:rowOff>123825</xdr:rowOff>
    </xdr:to>
    <xdr:sp macro="" textlink="">
      <xdr:nvSpPr>
        <xdr:cNvPr id="6282272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238125</xdr:rowOff>
    </xdr:from>
    <xdr:to>
      <xdr:col>62</xdr:col>
      <xdr:colOff>57150</xdr:colOff>
      <xdr:row>9</xdr:row>
      <xdr:rowOff>123825</xdr:rowOff>
    </xdr:to>
    <xdr:sp macro="" textlink="">
      <xdr:nvSpPr>
        <xdr:cNvPr id="6282273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238125</xdr:rowOff>
    </xdr:from>
    <xdr:to>
      <xdr:col>62</xdr:col>
      <xdr:colOff>57150</xdr:colOff>
      <xdr:row>9</xdr:row>
      <xdr:rowOff>123825</xdr:rowOff>
    </xdr:to>
    <xdr:sp macro="" textlink="">
      <xdr:nvSpPr>
        <xdr:cNvPr id="6282274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5</xdr:row>
      <xdr:rowOff>238125</xdr:rowOff>
    </xdr:from>
    <xdr:to>
      <xdr:col>69</xdr:col>
      <xdr:colOff>0</xdr:colOff>
      <xdr:row>7</xdr:row>
      <xdr:rowOff>123825</xdr:rowOff>
    </xdr:to>
    <xdr:sp macro="" textlink="">
      <xdr:nvSpPr>
        <xdr:cNvPr id="6282275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5</xdr:row>
      <xdr:rowOff>238125</xdr:rowOff>
    </xdr:from>
    <xdr:to>
      <xdr:col>69</xdr:col>
      <xdr:colOff>0</xdr:colOff>
      <xdr:row>7</xdr:row>
      <xdr:rowOff>123825</xdr:rowOff>
    </xdr:to>
    <xdr:sp macro="" textlink="">
      <xdr:nvSpPr>
        <xdr:cNvPr id="6282276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5</xdr:row>
      <xdr:rowOff>238125</xdr:rowOff>
    </xdr:from>
    <xdr:to>
      <xdr:col>69</xdr:col>
      <xdr:colOff>0</xdr:colOff>
      <xdr:row>7</xdr:row>
      <xdr:rowOff>123825</xdr:rowOff>
    </xdr:to>
    <xdr:sp macro="" textlink="">
      <xdr:nvSpPr>
        <xdr:cNvPr id="6282277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5</xdr:row>
      <xdr:rowOff>238125</xdr:rowOff>
    </xdr:from>
    <xdr:to>
      <xdr:col>69</xdr:col>
      <xdr:colOff>0</xdr:colOff>
      <xdr:row>7</xdr:row>
      <xdr:rowOff>123825</xdr:rowOff>
    </xdr:to>
    <xdr:sp macro="" textlink="">
      <xdr:nvSpPr>
        <xdr:cNvPr id="6282278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5</xdr:row>
      <xdr:rowOff>238125</xdr:rowOff>
    </xdr:from>
    <xdr:to>
      <xdr:col>66</xdr:col>
      <xdr:colOff>57150</xdr:colOff>
      <xdr:row>7</xdr:row>
      <xdr:rowOff>123825</xdr:rowOff>
    </xdr:to>
    <xdr:sp macro="" textlink="">
      <xdr:nvSpPr>
        <xdr:cNvPr id="6282279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5</xdr:row>
      <xdr:rowOff>238125</xdr:rowOff>
    </xdr:from>
    <xdr:to>
      <xdr:col>66</xdr:col>
      <xdr:colOff>57150</xdr:colOff>
      <xdr:row>7</xdr:row>
      <xdr:rowOff>123825</xdr:rowOff>
    </xdr:to>
    <xdr:sp macro="" textlink="">
      <xdr:nvSpPr>
        <xdr:cNvPr id="6282280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5</xdr:row>
      <xdr:rowOff>238125</xdr:rowOff>
    </xdr:from>
    <xdr:to>
      <xdr:col>66</xdr:col>
      <xdr:colOff>57150</xdr:colOff>
      <xdr:row>7</xdr:row>
      <xdr:rowOff>123825</xdr:rowOff>
    </xdr:to>
    <xdr:sp macro="" textlink="">
      <xdr:nvSpPr>
        <xdr:cNvPr id="6282281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238125</xdr:rowOff>
    </xdr:from>
    <xdr:to>
      <xdr:col>66</xdr:col>
      <xdr:colOff>57150</xdr:colOff>
      <xdr:row>9</xdr:row>
      <xdr:rowOff>123825</xdr:rowOff>
    </xdr:to>
    <xdr:sp macro="" textlink="">
      <xdr:nvSpPr>
        <xdr:cNvPr id="6282282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238125</xdr:rowOff>
    </xdr:from>
    <xdr:to>
      <xdr:col>66</xdr:col>
      <xdr:colOff>57150</xdr:colOff>
      <xdr:row>9</xdr:row>
      <xdr:rowOff>123825</xdr:rowOff>
    </xdr:to>
    <xdr:sp macro="" textlink="">
      <xdr:nvSpPr>
        <xdr:cNvPr id="6282283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238125</xdr:rowOff>
    </xdr:from>
    <xdr:to>
      <xdr:col>66</xdr:col>
      <xdr:colOff>57150</xdr:colOff>
      <xdr:row>9</xdr:row>
      <xdr:rowOff>123825</xdr:rowOff>
    </xdr:to>
    <xdr:sp macro="" textlink="">
      <xdr:nvSpPr>
        <xdr:cNvPr id="6282284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5</xdr:row>
      <xdr:rowOff>238125</xdr:rowOff>
    </xdr:from>
    <xdr:to>
      <xdr:col>73</xdr:col>
      <xdr:colOff>0</xdr:colOff>
      <xdr:row>7</xdr:row>
      <xdr:rowOff>123825</xdr:rowOff>
    </xdr:to>
    <xdr:sp macro="" textlink="">
      <xdr:nvSpPr>
        <xdr:cNvPr id="6282285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5</xdr:row>
      <xdr:rowOff>238125</xdr:rowOff>
    </xdr:from>
    <xdr:to>
      <xdr:col>73</xdr:col>
      <xdr:colOff>0</xdr:colOff>
      <xdr:row>7</xdr:row>
      <xdr:rowOff>123825</xdr:rowOff>
    </xdr:to>
    <xdr:sp macro="" textlink="">
      <xdr:nvSpPr>
        <xdr:cNvPr id="6282286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5</xdr:row>
      <xdr:rowOff>238125</xdr:rowOff>
    </xdr:from>
    <xdr:to>
      <xdr:col>73</xdr:col>
      <xdr:colOff>0</xdr:colOff>
      <xdr:row>7</xdr:row>
      <xdr:rowOff>123825</xdr:rowOff>
    </xdr:to>
    <xdr:sp macro="" textlink="">
      <xdr:nvSpPr>
        <xdr:cNvPr id="6282287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5</xdr:row>
      <xdr:rowOff>238125</xdr:rowOff>
    </xdr:from>
    <xdr:to>
      <xdr:col>73</xdr:col>
      <xdr:colOff>0</xdr:colOff>
      <xdr:row>7</xdr:row>
      <xdr:rowOff>123825</xdr:rowOff>
    </xdr:to>
    <xdr:sp macro="" textlink="">
      <xdr:nvSpPr>
        <xdr:cNvPr id="6282288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0</xdr:colOff>
      <xdr:row>5</xdr:row>
      <xdr:rowOff>238125</xdr:rowOff>
    </xdr:from>
    <xdr:to>
      <xdr:col>70</xdr:col>
      <xdr:colOff>57150</xdr:colOff>
      <xdr:row>7</xdr:row>
      <xdr:rowOff>123825</xdr:rowOff>
    </xdr:to>
    <xdr:sp macro="" textlink="">
      <xdr:nvSpPr>
        <xdr:cNvPr id="6282289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0</xdr:colOff>
      <xdr:row>5</xdr:row>
      <xdr:rowOff>238125</xdr:rowOff>
    </xdr:from>
    <xdr:to>
      <xdr:col>70</xdr:col>
      <xdr:colOff>57150</xdr:colOff>
      <xdr:row>7</xdr:row>
      <xdr:rowOff>123825</xdr:rowOff>
    </xdr:to>
    <xdr:sp macro="" textlink="">
      <xdr:nvSpPr>
        <xdr:cNvPr id="6282290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0</xdr:colOff>
      <xdr:row>5</xdr:row>
      <xdr:rowOff>238125</xdr:rowOff>
    </xdr:from>
    <xdr:to>
      <xdr:col>70</xdr:col>
      <xdr:colOff>57150</xdr:colOff>
      <xdr:row>7</xdr:row>
      <xdr:rowOff>123825</xdr:rowOff>
    </xdr:to>
    <xdr:sp macro="" textlink="">
      <xdr:nvSpPr>
        <xdr:cNvPr id="6282291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0</xdr:colOff>
      <xdr:row>7</xdr:row>
      <xdr:rowOff>238125</xdr:rowOff>
    </xdr:from>
    <xdr:to>
      <xdr:col>70</xdr:col>
      <xdr:colOff>57150</xdr:colOff>
      <xdr:row>9</xdr:row>
      <xdr:rowOff>123825</xdr:rowOff>
    </xdr:to>
    <xdr:sp macro="" textlink="">
      <xdr:nvSpPr>
        <xdr:cNvPr id="6282292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0</xdr:colOff>
      <xdr:row>7</xdr:row>
      <xdr:rowOff>238125</xdr:rowOff>
    </xdr:from>
    <xdr:to>
      <xdr:col>70</xdr:col>
      <xdr:colOff>57150</xdr:colOff>
      <xdr:row>9</xdr:row>
      <xdr:rowOff>123825</xdr:rowOff>
    </xdr:to>
    <xdr:sp macro="" textlink="">
      <xdr:nvSpPr>
        <xdr:cNvPr id="6282293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0</xdr:colOff>
      <xdr:row>7</xdr:row>
      <xdr:rowOff>238125</xdr:rowOff>
    </xdr:from>
    <xdr:to>
      <xdr:col>70</xdr:col>
      <xdr:colOff>57150</xdr:colOff>
      <xdr:row>9</xdr:row>
      <xdr:rowOff>123825</xdr:rowOff>
    </xdr:to>
    <xdr:sp macro="" textlink="">
      <xdr:nvSpPr>
        <xdr:cNvPr id="6282294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76</xdr:col>
      <xdr:colOff>0</xdr:colOff>
      <xdr:row>5</xdr:row>
      <xdr:rowOff>238125</xdr:rowOff>
    </xdr:from>
    <xdr:to>
      <xdr:col>77</xdr:col>
      <xdr:colOff>0</xdr:colOff>
      <xdr:row>7</xdr:row>
      <xdr:rowOff>123825</xdr:rowOff>
    </xdr:to>
    <xdr:sp macro="" textlink="">
      <xdr:nvSpPr>
        <xdr:cNvPr id="6282295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76</xdr:col>
      <xdr:colOff>0</xdr:colOff>
      <xdr:row>5</xdr:row>
      <xdr:rowOff>238125</xdr:rowOff>
    </xdr:from>
    <xdr:to>
      <xdr:col>77</xdr:col>
      <xdr:colOff>0</xdr:colOff>
      <xdr:row>7</xdr:row>
      <xdr:rowOff>123825</xdr:rowOff>
    </xdr:to>
    <xdr:sp macro="" textlink="">
      <xdr:nvSpPr>
        <xdr:cNvPr id="6282296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76</xdr:col>
      <xdr:colOff>0</xdr:colOff>
      <xdr:row>5</xdr:row>
      <xdr:rowOff>238125</xdr:rowOff>
    </xdr:from>
    <xdr:to>
      <xdr:col>77</xdr:col>
      <xdr:colOff>0</xdr:colOff>
      <xdr:row>7</xdr:row>
      <xdr:rowOff>123825</xdr:rowOff>
    </xdr:to>
    <xdr:sp macro="" textlink="">
      <xdr:nvSpPr>
        <xdr:cNvPr id="6282297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76</xdr:col>
      <xdr:colOff>0</xdr:colOff>
      <xdr:row>5</xdr:row>
      <xdr:rowOff>238125</xdr:rowOff>
    </xdr:from>
    <xdr:to>
      <xdr:col>77</xdr:col>
      <xdr:colOff>0</xdr:colOff>
      <xdr:row>7</xdr:row>
      <xdr:rowOff>123825</xdr:rowOff>
    </xdr:to>
    <xdr:sp macro="" textlink="">
      <xdr:nvSpPr>
        <xdr:cNvPr id="6282298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0</xdr:colOff>
      <xdr:row>5</xdr:row>
      <xdr:rowOff>238125</xdr:rowOff>
    </xdr:from>
    <xdr:to>
      <xdr:col>74</xdr:col>
      <xdr:colOff>57150</xdr:colOff>
      <xdr:row>7</xdr:row>
      <xdr:rowOff>123825</xdr:rowOff>
    </xdr:to>
    <xdr:sp macro="" textlink="">
      <xdr:nvSpPr>
        <xdr:cNvPr id="6282299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0</xdr:colOff>
      <xdr:row>5</xdr:row>
      <xdr:rowOff>238125</xdr:rowOff>
    </xdr:from>
    <xdr:to>
      <xdr:col>74</xdr:col>
      <xdr:colOff>57150</xdr:colOff>
      <xdr:row>7</xdr:row>
      <xdr:rowOff>123825</xdr:rowOff>
    </xdr:to>
    <xdr:sp macro="" textlink="">
      <xdr:nvSpPr>
        <xdr:cNvPr id="6282300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0</xdr:colOff>
      <xdr:row>5</xdr:row>
      <xdr:rowOff>238125</xdr:rowOff>
    </xdr:from>
    <xdr:to>
      <xdr:col>74</xdr:col>
      <xdr:colOff>57150</xdr:colOff>
      <xdr:row>7</xdr:row>
      <xdr:rowOff>123825</xdr:rowOff>
    </xdr:to>
    <xdr:sp macro="" textlink="">
      <xdr:nvSpPr>
        <xdr:cNvPr id="6282301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0</xdr:colOff>
      <xdr:row>7</xdr:row>
      <xdr:rowOff>238125</xdr:rowOff>
    </xdr:from>
    <xdr:to>
      <xdr:col>74</xdr:col>
      <xdr:colOff>57150</xdr:colOff>
      <xdr:row>9</xdr:row>
      <xdr:rowOff>123825</xdr:rowOff>
    </xdr:to>
    <xdr:sp macro="" textlink="">
      <xdr:nvSpPr>
        <xdr:cNvPr id="6282302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0</xdr:colOff>
      <xdr:row>7</xdr:row>
      <xdr:rowOff>238125</xdr:rowOff>
    </xdr:from>
    <xdr:to>
      <xdr:col>74</xdr:col>
      <xdr:colOff>57150</xdr:colOff>
      <xdr:row>9</xdr:row>
      <xdr:rowOff>123825</xdr:rowOff>
    </xdr:to>
    <xdr:sp macro="" textlink="">
      <xdr:nvSpPr>
        <xdr:cNvPr id="6282303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0</xdr:colOff>
      <xdr:row>7</xdr:row>
      <xdr:rowOff>238125</xdr:rowOff>
    </xdr:from>
    <xdr:to>
      <xdr:col>74</xdr:col>
      <xdr:colOff>57150</xdr:colOff>
      <xdr:row>9</xdr:row>
      <xdr:rowOff>123825</xdr:rowOff>
    </xdr:to>
    <xdr:sp macro="" textlink="">
      <xdr:nvSpPr>
        <xdr:cNvPr id="6282304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5</xdr:row>
      <xdr:rowOff>238125</xdr:rowOff>
    </xdr:from>
    <xdr:to>
      <xdr:col>81</xdr:col>
      <xdr:colOff>0</xdr:colOff>
      <xdr:row>7</xdr:row>
      <xdr:rowOff>123825</xdr:rowOff>
    </xdr:to>
    <xdr:sp macro="" textlink="">
      <xdr:nvSpPr>
        <xdr:cNvPr id="6282305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5</xdr:row>
      <xdr:rowOff>238125</xdr:rowOff>
    </xdr:from>
    <xdr:to>
      <xdr:col>81</xdr:col>
      <xdr:colOff>0</xdr:colOff>
      <xdr:row>7</xdr:row>
      <xdr:rowOff>123825</xdr:rowOff>
    </xdr:to>
    <xdr:sp macro="" textlink="">
      <xdr:nvSpPr>
        <xdr:cNvPr id="6282306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5</xdr:row>
      <xdr:rowOff>238125</xdr:rowOff>
    </xdr:from>
    <xdr:to>
      <xdr:col>81</xdr:col>
      <xdr:colOff>0</xdr:colOff>
      <xdr:row>7</xdr:row>
      <xdr:rowOff>123825</xdr:rowOff>
    </xdr:to>
    <xdr:sp macro="" textlink="">
      <xdr:nvSpPr>
        <xdr:cNvPr id="6282307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5</xdr:row>
      <xdr:rowOff>238125</xdr:rowOff>
    </xdr:from>
    <xdr:to>
      <xdr:col>81</xdr:col>
      <xdr:colOff>0</xdr:colOff>
      <xdr:row>7</xdr:row>
      <xdr:rowOff>123825</xdr:rowOff>
    </xdr:to>
    <xdr:sp macro="" textlink="">
      <xdr:nvSpPr>
        <xdr:cNvPr id="6282308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5</xdr:row>
      <xdr:rowOff>238125</xdr:rowOff>
    </xdr:from>
    <xdr:to>
      <xdr:col>78</xdr:col>
      <xdr:colOff>57150</xdr:colOff>
      <xdr:row>7</xdr:row>
      <xdr:rowOff>123825</xdr:rowOff>
    </xdr:to>
    <xdr:sp macro="" textlink="">
      <xdr:nvSpPr>
        <xdr:cNvPr id="6282309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5</xdr:row>
      <xdr:rowOff>238125</xdr:rowOff>
    </xdr:from>
    <xdr:to>
      <xdr:col>78</xdr:col>
      <xdr:colOff>57150</xdr:colOff>
      <xdr:row>7</xdr:row>
      <xdr:rowOff>123825</xdr:rowOff>
    </xdr:to>
    <xdr:sp macro="" textlink="">
      <xdr:nvSpPr>
        <xdr:cNvPr id="6282310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5</xdr:row>
      <xdr:rowOff>238125</xdr:rowOff>
    </xdr:from>
    <xdr:to>
      <xdr:col>78</xdr:col>
      <xdr:colOff>57150</xdr:colOff>
      <xdr:row>7</xdr:row>
      <xdr:rowOff>123825</xdr:rowOff>
    </xdr:to>
    <xdr:sp macro="" textlink="">
      <xdr:nvSpPr>
        <xdr:cNvPr id="6282311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238125</xdr:rowOff>
    </xdr:from>
    <xdr:to>
      <xdr:col>78</xdr:col>
      <xdr:colOff>57150</xdr:colOff>
      <xdr:row>9</xdr:row>
      <xdr:rowOff>123825</xdr:rowOff>
    </xdr:to>
    <xdr:sp macro="" textlink="">
      <xdr:nvSpPr>
        <xdr:cNvPr id="6282312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238125</xdr:rowOff>
    </xdr:from>
    <xdr:to>
      <xdr:col>78</xdr:col>
      <xdr:colOff>57150</xdr:colOff>
      <xdr:row>9</xdr:row>
      <xdr:rowOff>123825</xdr:rowOff>
    </xdr:to>
    <xdr:sp macro="" textlink="">
      <xdr:nvSpPr>
        <xdr:cNvPr id="6282313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238125</xdr:rowOff>
    </xdr:from>
    <xdr:to>
      <xdr:col>78</xdr:col>
      <xdr:colOff>57150</xdr:colOff>
      <xdr:row>9</xdr:row>
      <xdr:rowOff>123825</xdr:rowOff>
    </xdr:to>
    <xdr:sp macro="" textlink="">
      <xdr:nvSpPr>
        <xdr:cNvPr id="6282314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5</xdr:row>
      <xdr:rowOff>238125</xdr:rowOff>
    </xdr:from>
    <xdr:to>
      <xdr:col>85</xdr:col>
      <xdr:colOff>0</xdr:colOff>
      <xdr:row>7</xdr:row>
      <xdr:rowOff>123825</xdr:rowOff>
    </xdr:to>
    <xdr:sp macro="" textlink="">
      <xdr:nvSpPr>
        <xdr:cNvPr id="6282315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5</xdr:row>
      <xdr:rowOff>238125</xdr:rowOff>
    </xdr:from>
    <xdr:to>
      <xdr:col>85</xdr:col>
      <xdr:colOff>0</xdr:colOff>
      <xdr:row>7</xdr:row>
      <xdr:rowOff>123825</xdr:rowOff>
    </xdr:to>
    <xdr:sp macro="" textlink="">
      <xdr:nvSpPr>
        <xdr:cNvPr id="6282316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5</xdr:row>
      <xdr:rowOff>238125</xdr:rowOff>
    </xdr:from>
    <xdr:to>
      <xdr:col>85</xdr:col>
      <xdr:colOff>0</xdr:colOff>
      <xdr:row>7</xdr:row>
      <xdr:rowOff>123825</xdr:rowOff>
    </xdr:to>
    <xdr:sp macro="" textlink="">
      <xdr:nvSpPr>
        <xdr:cNvPr id="6282317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5</xdr:row>
      <xdr:rowOff>238125</xdr:rowOff>
    </xdr:from>
    <xdr:to>
      <xdr:col>85</xdr:col>
      <xdr:colOff>0</xdr:colOff>
      <xdr:row>7</xdr:row>
      <xdr:rowOff>123825</xdr:rowOff>
    </xdr:to>
    <xdr:sp macro="" textlink="">
      <xdr:nvSpPr>
        <xdr:cNvPr id="6282318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0</xdr:colOff>
      <xdr:row>5</xdr:row>
      <xdr:rowOff>238125</xdr:rowOff>
    </xdr:from>
    <xdr:to>
      <xdr:col>82</xdr:col>
      <xdr:colOff>57150</xdr:colOff>
      <xdr:row>7</xdr:row>
      <xdr:rowOff>123825</xdr:rowOff>
    </xdr:to>
    <xdr:sp macro="" textlink="">
      <xdr:nvSpPr>
        <xdr:cNvPr id="6282319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0</xdr:colOff>
      <xdr:row>5</xdr:row>
      <xdr:rowOff>238125</xdr:rowOff>
    </xdr:from>
    <xdr:to>
      <xdr:col>82</xdr:col>
      <xdr:colOff>57150</xdr:colOff>
      <xdr:row>7</xdr:row>
      <xdr:rowOff>123825</xdr:rowOff>
    </xdr:to>
    <xdr:sp macro="" textlink="">
      <xdr:nvSpPr>
        <xdr:cNvPr id="6282320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0</xdr:colOff>
      <xdr:row>5</xdr:row>
      <xdr:rowOff>238125</xdr:rowOff>
    </xdr:from>
    <xdr:to>
      <xdr:col>82</xdr:col>
      <xdr:colOff>57150</xdr:colOff>
      <xdr:row>7</xdr:row>
      <xdr:rowOff>123825</xdr:rowOff>
    </xdr:to>
    <xdr:sp macro="" textlink="">
      <xdr:nvSpPr>
        <xdr:cNvPr id="6282321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0</xdr:colOff>
      <xdr:row>7</xdr:row>
      <xdr:rowOff>238125</xdr:rowOff>
    </xdr:from>
    <xdr:to>
      <xdr:col>82</xdr:col>
      <xdr:colOff>57150</xdr:colOff>
      <xdr:row>9</xdr:row>
      <xdr:rowOff>123825</xdr:rowOff>
    </xdr:to>
    <xdr:sp macro="" textlink="">
      <xdr:nvSpPr>
        <xdr:cNvPr id="6282322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0</xdr:colOff>
      <xdr:row>7</xdr:row>
      <xdr:rowOff>238125</xdr:rowOff>
    </xdr:from>
    <xdr:to>
      <xdr:col>82</xdr:col>
      <xdr:colOff>57150</xdr:colOff>
      <xdr:row>9</xdr:row>
      <xdr:rowOff>123825</xdr:rowOff>
    </xdr:to>
    <xdr:sp macro="" textlink="">
      <xdr:nvSpPr>
        <xdr:cNvPr id="6282323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0</xdr:colOff>
      <xdr:row>7</xdr:row>
      <xdr:rowOff>238125</xdr:rowOff>
    </xdr:from>
    <xdr:to>
      <xdr:col>82</xdr:col>
      <xdr:colOff>57150</xdr:colOff>
      <xdr:row>9</xdr:row>
      <xdr:rowOff>123825</xdr:rowOff>
    </xdr:to>
    <xdr:sp macro="" textlink="">
      <xdr:nvSpPr>
        <xdr:cNvPr id="6282324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5</xdr:row>
      <xdr:rowOff>238125</xdr:rowOff>
    </xdr:from>
    <xdr:to>
      <xdr:col>89</xdr:col>
      <xdr:colOff>0</xdr:colOff>
      <xdr:row>7</xdr:row>
      <xdr:rowOff>123825</xdr:rowOff>
    </xdr:to>
    <xdr:sp macro="" textlink="">
      <xdr:nvSpPr>
        <xdr:cNvPr id="6282325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5</xdr:row>
      <xdr:rowOff>238125</xdr:rowOff>
    </xdr:from>
    <xdr:to>
      <xdr:col>89</xdr:col>
      <xdr:colOff>0</xdr:colOff>
      <xdr:row>7</xdr:row>
      <xdr:rowOff>123825</xdr:rowOff>
    </xdr:to>
    <xdr:sp macro="" textlink="">
      <xdr:nvSpPr>
        <xdr:cNvPr id="6282326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5</xdr:row>
      <xdr:rowOff>238125</xdr:rowOff>
    </xdr:from>
    <xdr:to>
      <xdr:col>89</xdr:col>
      <xdr:colOff>0</xdr:colOff>
      <xdr:row>7</xdr:row>
      <xdr:rowOff>123825</xdr:rowOff>
    </xdr:to>
    <xdr:sp macro="" textlink="">
      <xdr:nvSpPr>
        <xdr:cNvPr id="6282327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5</xdr:row>
      <xdr:rowOff>238125</xdr:rowOff>
    </xdr:from>
    <xdr:to>
      <xdr:col>89</xdr:col>
      <xdr:colOff>0</xdr:colOff>
      <xdr:row>7</xdr:row>
      <xdr:rowOff>123825</xdr:rowOff>
    </xdr:to>
    <xdr:sp macro="" textlink="">
      <xdr:nvSpPr>
        <xdr:cNvPr id="6282328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0</xdr:colOff>
      <xdr:row>5</xdr:row>
      <xdr:rowOff>238125</xdr:rowOff>
    </xdr:from>
    <xdr:to>
      <xdr:col>86</xdr:col>
      <xdr:colOff>57150</xdr:colOff>
      <xdr:row>7</xdr:row>
      <xdr:rowOff>123825</xdr:rowOff>
    </xdr:to>
    <xdr:sp macro="" textlink="">
      <xdr:nvSpPr>
        <xdr:cNvPr id="6282329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0</xdr:colOff>
      <xdr:row>5</xdr:row>
      <xdr:rowOff>238125</xdr:rowOff>
    </xdr:from>
    <xdr:to>
      <xdr:col>86</xdr:col>
      <xdr:colOff>57150</xdr:colOff>
      <xdr:row>7</xdr:row>
      <xdr:rowOff>123825</xdr:rowOff>
    </xdr:to>
    <xdr:sp macro="" textlink="">
      <xdr:nvSpPr>
        <xdr:cNvPr id="6282330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0</xdr:colOff>
      <xdr:row>5</xdr:row>
      <xdr:rowOff>238125</xdr:rowOff>
    </xdr:from>
    <xdr:to>
      <xdr:col>86</xdr:col>
      <xdr:colOff>57150</xdr:colOff>
      <xdr:row>7</xdr:row>
      <xdr:rowOff>123825</xdr:rowOff>
    </xdr:to>
    <xdr:sp macro="" textlink="">
      <xdr:nvSpPr>
        <xdr:cNvPr id="6282331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0</xdr:colOff>
      <xdr:row>7</xdr:row>
      <xdr:rowOff>238125</xdr:rowOff>
    </xdr:from>
    <xdr:to>
      <xdr:col>86</xdr:col>
      <xdr:colOff>57150</xdr:colOff>
      <xdr:row>9</xdr:row>
      <xdr:rowOff>123825</xdr:rowOff>
    </xdr:to>
    <xdr:sp macro="" textlink="">
      <xdr:nvSpPr>
        <xdr:cNvPr id="6282332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0</xdr:colOff>
      <xdr:row>7</xdr:row>
      <xdr:rowOff>238125</xdr:rowOff>
    </xdr:from>
    <xdr:to>
      <xdr:col>86</xdr:col>
      <xdr:colOff>57150</xdr:colOff>
      <xdr:row>9</xdr:row>
      <xdr:rowOff>123825</xdr:rowOff>
    </xdr:to>
    <xdr:sp macro="" textlink="">
      <xdr:nvSpPr>
        <xdr:cNvPr id="6282333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0</xdr:colOff>
      <xdr:row>7</xdr:row>
      <xdr:rowOff>238125</xdr:rowOff>
    </xdr:from>
    <xdr:to>
      <xdr:col>86</xdr:col>
      <xdr:colOff>57150</xdr:colOff>
      <xdr:row>9</xdr:row>
      <xdr:rowOff>123825</xdr:rowOff>
    </xdr:to>
    <xdr:sp macro="" textlink="">
      <xdr:nvSpPr>
        <xdr:cNvPr id="6282334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92</xdr:col>
      <xdr:colOff>0</xdr:colOff>
      <xdr:row>5</xdr:row>
      <xdr:rowOff>238125</xdr:rowOff>
    </xdr:from>
    <xdr:to>
      <xdr:col>93</xdr:col>
      <xdr:colOff>0</xdr:colOff>
      <xdr:row>7</xdr:row>
      <xdr:rowOff>123825</xdr:rowOff>
    </xdr:to>
    <xdr:sp macro="" textlink="">
      <xdr:nvSpPr>
        <xdr:cNvPr id="6282335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92</xdr:col>
      <xdr:colOff>0</xdr:colOff>
      <xdr:row>5</xdr:row>
      <xdr:rowOff>238125</xdr:rowOff>
    </xdr:from>
    <xdr:to>
      <xdr:col>93</xdr:col>
      <xdr:colOff>0</xdr:colOff>
      <xdr:row>7</xdr:row>
      <xdr:rowOff>123825</xdr:rowOff>
    </xdr:to>
    <xdr:sp macro="" textlink="">
      <xdr:nvSpPr>
        <xdr:cNvPr id="6282336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92</xdr:col>
      <xdr:colOff>0</xdr:colOff>
      <xdr:row>5</xdr:row>
      <xdr:rowOff>238125</xdr:rowOff>
    </xdr:from>
    <xdr:to>
      <xdr:col>93</xdr:col>
      <xdr:colOff>0</xdr:colOff>
      <xdr:row>7</xdr:row>
      <xdr:rowOff>123825</xdr:rowOff>
    </xdr:to>
    <xdr:sp macro="" textlink="">
      <xdr:nvSpPr>
        <xdr:cNvPr id="6282337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92</xdr:col>
      <xdr:colOff>0</xdr:colOff>
      <xdr:row>5</xdr:row>
      <xdr:rowOff>238125</xdr:rowOff>
    </xdr:from>
    <xdr:to>
      <xdr:col>93</xdr:col>
      <xdr:colOff>0</xdr:colOff>
      <xdr:row>7</xdr:row>
      <xdr:rowOff>123825</xdr:rowOff>
    </xdr:to>
    <xdr:sp macro="" textlink="">
      <xdr:nvSpPr>
        <xdr:cNvPr id="6282338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0</xdr:colOff>
      <xdr:row>5</xdr:row>
      <xdr:rowOff>238125</xdr:rowOff>
    </xdr:from>
    <xdr:to>
      <xdr:col>90</xdr:col>
      <xdr:colOff>57150</xdr:colOff>
      <xdr:row>7</xdr:row>
      <xdr:rowOff>123825</xdr:rowOff>
    </xdr:to>
    <xdr:sp macro="" textlink="">
      <xdr:nvSpPr>
        <xdr:cNvPr id="6282339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0</xdr:colOff>
      <xdr:row>5</xdr:row>
      <xdr:rowOff>238125</xdr:rowOff>
    </xdr:from>
    <xdr:to>
      <xdr:col>90</xdr:col>
      <xdr:colOff>57150</xdr:colOff>
      <xdr:row>7</xdr:row>
      <xdr:rowOff>123825</xdr:rowOff>
    </xdr:to>
    <xdr:sp macro="" textlink="">
      <xdr:nvSpPr>
        <xdr:cNvPr id="6282340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0</xdr:colOff>
      <xdr:row>5</xdr:row>
      <xdr:rowOff>238125</xdr:rowOff>
    </xdr:from>
    <xdr:to>
      <xdr:col>90</xdr:col>
      <xdr:colOff>57150</xdr:colOff>
      <xdr:row>7</xdr:row>
      <xdr:rowOff>123825</xdr:rowOff>
    </xdr:to>
    <xdr:sp macro="" textlink="">
      <xdr:nvSpPr>
        <xdr:cNvPr id="6282341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0</xdr:colOff>
      <xdr:row>7</xdr:row>
      <xdr:rowOff>238125</xdr:rowOff>
    </xdr:from>
    <xdr:to>
      <xdr:col>90</xdr:col>
      <xdr:colOff>57150</xdr:colOff>
      <xdr:row>9</xdr:row>
      <xdr:rowOff>123825</xdr:rowOff>
    </xdr:to>
    <xdr:sp macro="" textlink="">
      <xdr:nvSpPr>
        <xdr:cNvPr id="6282342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0</xdr:colOff>
      <xdr:row>7</xdr:row>
      <xdr:rowOff>238125</xdr:rowOff>
    </xdr:from>
    <xdr:to>
      <xdr:col>90</xdr:col>
      <xdr:colOff>57150</xdr:colOff>
      <xdr:row>9</xdr:row>
      <xdr:rowOff>123825</xdr:rowOff>
    </xdr:to>
    <xdr:sp macro="" textlink="">
      <xdr:nvSpPr>
        <xdr:cNvPr id="6282343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0</xdr:colOff>
      <xdr:row>7</xdr:row>
      <xdr:rowOff>238125</xdr:rowOff>
    </xdr:from>
    <xdr:to>
      <xdr:col>90</xdr:col>
      <xdr:colOff>57150</xdr:colOff>
      <xdr:row>9</xdr:row>
      <xdr:rowOff>123825</xdr:rowOff>
    </xdr:to>
    <xdr:sp macro="" textlink="">
      <xdr:nvSpPr>
        <xdr:cNvPr id="6282344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0</xdr:colOff>
      <xdr:row>5</xdr:row>
      <xdr:rowOff>238125</xdr:rowOff>
    </xdr:from>
    <xdr:to>
      <xdr:col>97</xdr:col>
      <xdr:colOff>0</xdr:colOff>
      <xdr:row>7</xdr:row>
      <xdr:rowOff>123825</xdr:rowOff>
    </xdr:to>
    <xdr:sp macro="" textlink="">
      <xdr:nvSpPr>
        <xdr:cNvPr id="6282345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0</xdr:colOff>
      <xdr:row>5</xdr:row>
      <xdr:rowOff>238125</xdr:rowOff>
    </xdr:from>
    <xdr:to>
      <xdr:col>97</xdr:col>
      <xdr:colOff>0</xdr:colOff>
      <xdr:row>7</xdr:row>
      <xdr:rowOff>123825</xdr:rowOff>
    </xdr:to>
    <xdr:sp macro="" textlink="">
      <xdr:nvSpPr>
        <xdr:cNvPr id="6282346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0</xdr:colOff>
      <xdr:row>5</xdr:row>
      <xdr:rowOff>238125</xdr:rowOff>
    </xdr:from>
    <xdr:to>
      <xdr:col>97</xdr:col>
      <xdr:colOff>0</xdr:colOff>
      <xdr:row>7</xdr:row>
      <xdr:rowOff>123825</xdr:rowOff>
    </xdr:to>
    <xdr:sp macro="" textlink="">
      <xdr:nvSpPr>
        <xdr:cNvPr id="6282347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0</xdr:colOff>
      <xdr:row>5</xdr:row>
      <xdr:rowOff>238125</xdr:rowOff>
    </xdr:from>
    <xdr:to>
      <xdr:col>97</xdr:col>
      <xdr:colOff>0</xdr:colOff>
      <xdr:row>7</xdr:row>
      <xdr:rowOff>123825</xdr:rowOff>
    </xdr:to>
    <xdr:sp macro="" textlink="">
      <xdr:nvSpPr>
        <xdr:cNvPr id="6282348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0</xdr:colOff>
      <xdr:row>5</xdr:row>
      <xdr:rowOff>238125</xdr:rowOff>
    </xdr:from>
    <xdr:to>
      <xdr:col>94</xdr:col>
      <xdr:colOff>57150</xdr:colOff>
      <xdr:row>7</xdr:row>
      <xdr:rowOff>123825</xdr:rowOff>
    </xdr:to>
    <xdr:sp macro="" textlink="">
      <xdr:nvSpPr>
        <xdr:cNvPr id="6282349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0</xdr:colOff>
      <xdr:row>5</xdr:row>
      <xdr:rowOff>238125</xdr:rowOff>
    </xdr:from>
    <xdr:to>
      <xdr:col>94</xdr:col>
      <xdr:colOff>57150</xdr:colOff>
      <xdr:row>7</xdr:row>
      <xdr:rowOff>123825</xdr:rowOff>
    </xdr:to>
    <xdr:sp macro="" textlink="">
      <xdr:nvSpPr>
        <xdr:cNvPr id="6282350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0</xdr:colOff>
      <xdr:row>5</xdr:row>
      <xdr:rowOff>238125</xdr:rowOff>
    </xdr:from>
    <xdr:to>
      <xdr:col>94</xdr:col>
      <xdr:colOff>57150</xdr:colOff>
      <xdr:row>7</xdr:row>
      <xdr:rowOff>123825</xdr:rowOff>
    </xdr:to>
    <xdr:sp macro="" textlink="">
      <xdr:nvSpPr>
        <xdr:cNvPr id="6282351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0</xdr:colOff>
      <xdr:row>7</xdr:row>
      <xdr:rowOff>238125</xdr:rowOff>
    </xdr:from>
    <xdr:to>
      <xdr:col>94</xdr:col>
      <xdr:colOff>57150</xdr:colOff>
      <xdr:row>9</xdr:row>
      <xdr:rowOff>123825</xdr:rowOff>
    </xdr:to>
    <xdr:sp macro="" textlink="">
      <xdr:nvSpPr>
        <xdr:cNvPr id="6282352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0</xdr:colOff>
      <xdr:row>7</xdr:row>
      <xdr:rowOff>238125</xdr:rowOff>
    </xdr:from>
    <xdr:to>
      <xdr:col>94</xdr:col>
      <xdr:colOff>57150</xdr:colOff>
      <xdr:row>9</xdr:row>
      <xdr:rowOff>123825</xdr:rowOff>
    </xdr:to>
    <xdr:sp macro="" textlink="">
      <xdr:nvSpPr>
        <xdr:cNvPr id="6282353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0</xdr:colOff>
      <xdr:row>7</xdr:row>
      <xdr:rowOff>238125</xdr:rowOff>
    </xdr:from>
    <xdr:to>
      <xdr:col>94</xdr:col>
      <xdr:colOff>57150</xdr:colOff>
      <xdr:row>9</xdr:row>
      <xdr:rowOff>123825</xdr:rowOff>
    </xdr:to>
    <xdr:sp macro="" textlink="">
      <xdr:nvSpPr>
        <xdr:cNvPr id="6282354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100</xdr:col>
      <xdr:colOff>0</xdr:colOff>
      <xdr:row>5</xdr:row>
      <xdr:rowOff>238125</xdr:rowOff>
    </xdr:from>
    <xdr:to>
      <xdr:col>101</xdr:col>
      <xdr:colOff>0</xdr:colOff>
      <xdr:row>7</xdr:row>
      <xdr:rowOff>123825</xdr:rowOff>
    </xdr:to>
    <xdr:sp macro="" textlink="">
      <xdr:nvSpPr>
        <xdr:cNvPr id="6282355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100</xdr:col>
      <xdr:colOff>0</xdr:colOff>
      <xdr:row>5</xdr:row>
      <xdr:rowOff>238125</xdr:rowOff>
    </xdr:from>
    <xdr:to>
      <xdr:col>101</xdr:col>
      <xdr:colOff>0</xdr:colOff>
      <xdr:row>7</xdr:row>
      <xdr:rowOff>123825</xdr:rowOff>
    </xdr:to>
    <xdr:sp macro="" textlink="">
      <xdr:nvSpPr>
        <xdr:cNvPr id="6282356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100</xdr:col>
      <xdr:colOff>0</xdr:colOff>
      <xdr:row>5</xdr:row>
      <xdr:rowOff>238125</xdr:rowOff>
    </xdr:from>
    <xdr:to>
      <xdr:col>101</xdr:col>
      <xdr:colOff>0</xdr:colOff>
      <xdr:row>7</xdr:row>
      <xdr:rowOff>123825</xdr:rowOff>
    </xdr:to>
    <xdr:sp macro="" textlink="">
      <xdr:nvSpPr>
        <xdr:cNvPr id="6282357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100</xdr:col>
      <xdr:colOff>0</xdr:colOff>
      <xdr:row>5</xdr:row>
      <xdr:rowOff>238125</xdr:rowOff>
    </xdr:from>
    <xdr:to>
      <xdr:col>101</xdr:col>
      <xdr:colOff>0</xdr:colOff>
      <xdr:row>7</xdr:row>
      <xdr:rowOff>123825</xdr:rowOff>
    </xdr:to>
    <xdr:sp macro="" textlink="">
      <xdr:nvSpPr>
        <xdr:cNvPr id="6282358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0</xdr:colOff>
      <xdr:row>5</xdr:row>
      <xdr:rowOff>238125</xdr:rowOff>
    </xdr:from>
    <xdr:to>
      <xdr:col>98</xdr:col>
      <xdr:colOff>57150</xdr:colOff>
      <xdr:row>7</xdr:row>
      <xdr:rowOff>123825</xdr:rowOff>
    </xdr:to>
    <xdr:sp macro="" textlink="">
      <xdr:nvSpPr>
        <xdr:cNvPr id="6282359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0</xdr:colOff>
      <xdr:row>5</xdr:row>
      <xdr:rowOff>238125</xdr:rowOff>
    </xdr:from>
    <xdr:to>
      <xdr:col>98</xdr:col>
      <xdr:colOff>57150</xdr:colOff>
      <xdr:row>7</xdr:row>
      <xdr:rowOff>123825</xdr:rowOff>
    </xdr:to>
    <xdr:sp macro="" textlink="">
      <xdr:nvSpPr>
        <xdr:cNvPr id="6282360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0</xdr:colOff>
      <xdr:row>5</xdr:row>
      <xdr:rowOff>238125</xdr:rowOff>
    </xdr:from>
    <xdr:to>
      <xdr:col>98</xdr:col>
      <xdr:colOff>57150</xdr:colOff>
      <xdr:row>7</xdr:row>
      <xdr:rowOff>123825</xdr:rowOff>
    </xdr:to>
    <xdr:sp macro="" textlink="">
      <xdr:nvSpPr>
        <xdr:cNvPr id="6282361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0</xdr:colOff>
      <xdr:row>7</xdr:row>
      <xdr:rowOff>238125</xdr:rowOff>
    </xdr:from>
    <xdr:to>
      <xdr:col>98</xdr:col>
      <xdr:colOff>57150</xdr:colOff>
      <xdr:row>9</xdr:row>
      <xdr:rowOff>123825</xdr:rowOff>
    </xdr:to>
    <xdr:sp macro="" textlink="">
      <xdr:nvSpPr>
        <xdr:cNvPr id="6282362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0</xdr:colOff>
      <xdr:row>7</xdr:row>
      <xdr:rowOff>238125</xdr:rowOff>
    </xdr:from>
    <xdr:to>
      <xdr:col>98</xdr:col>
      <xdr:colOff>57150</xdr:colOff>
      <xdr:row>9</xdr:row>
      <xdr:rowOff>123825</xdr:rowOff>
    </xdr:to>
    <xdr:sp macro="" textlink="">
      <xdr:nvSpPr>
        <xdr:cNvPr id="6282363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0</xdr:colOff>
      <xdr:row>7</xdr:row>
      <xdr:rowOff>238125</xdr:rowOff>
    </xdr:from>
    <xdr:to>
      <xdr:col>98</xdr:col>
      <xdr:colOff>57150</xdr:colOff>
      <xdr:row>9</xdr:row>
      <xdr:rowOff>123825</xdr:rowOff>
    </xdr:to>
    <xdr:sp macro="" textlink="">
      <xdr:nvSpPr>
        <xdr:cNvPr id="6282364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104</xdr:col>
      <xdr:colOff>0</xdr:colOff>
      <xdr:row>5</xdr:row>
      <xdr:rowOff>238125</xdr:rowOff>
    </xdr:from>
    <xdr:to>
      <xdr:col>105</xdr:col>
      <xdr:colOff>0</xdr:colOff>
      <xdr:row>7</xdr:row>
      <xdr:rowOff>123825</xdr:rowOff>
    </xdr:to>
    <xdr:sp macro="" textlink="">
      <xdr:nvSpPr>
        <xdr:cNvPr id="6282365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104</xdr:col>
      <xdr:colOff>0</xdr:colOff>
      <xdr:row>5</xdr:row>
      <xdr:rowOff>238125</xdr:rowOff>
    </xdr:from>
    <xdr:to>
      <xdr:col>105</xdr:col>
      <xdr:colOff>0</xdr:colOff>
      <xdr:row>7</xdr:row>
      <xdr:rowOff>123825</xdr:rowOff>
    </xdr:to>
    <xdr:sp macro="" textlink="">
      <xdr:nvSpPr>
        <xdr:cNvPr id="6282366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104</xdr:col>
      <xdr:colOff>0</xdr:colOff>
      <xdr:row>5</xdr:row>
      <xdr:rowOff>238125</xdr:rowOff>
    </xdr:from>
    <xdr:to>
      <xdr:col>105</xdr:col>
      <xdr:colOff>0</xdr:colOff>
      <xdr:row>7</xdr:row>
      <xdr:rowOff>123825</xdr:rowOff>
    </xdr:to>
    <xdr:sp macro="" textlink="">
      <xdr:nvSpPr>
        <xdr:cNvPr id="6282367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104</xdr:col>
      <xdr:colOff>0</xdr:colOff>
      <xdr:row>5</xdr:row>
      <xdr:rowOff>238125</xdr:rowOff>
    </xdr:from>
    <xdr:to>
      <xdr:col>105</xdr:col>
      <xdr:colOff>0</xdr:colOff>
      <xdr:row>7</xdr:row>
      <xdr:rowOff>123825</xdr:rowOff>
    </xdr:to>
    <xdr:sp macro="" textlink="">
      <xdr:nvSpPr>
        <xdr:cNvPr id="6282368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0</xdr:colOff>
      <xdr:row>5</xdr:row>
      <xdr:rowOff>238125</xdr:rowOff>
    </xdr:from>
    <xdr:to>
      <xdr:col>102</xdr:col>
      <xdr:colOff>57150</xdr:colOff>
      <xdr:row>7</xdr:row>
      <xdr:rowOff>123825</xdr:rowOff>
    </xdr:to>
    <xdr:sp macro="" textlink="">
      <xdr:nvSpPr>
        <xdr:cNvPr id="6282369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0</xdr:colOff>
      <xdr:row>5</xdr:row>
      <xdr:rowOff>238125</xdr:rowOff>
    </xdr:from>
    <xdr:to>
      <xdr:col>102</xdr:col>
      <xdr:colOff>57150</xdr:colOff>
      <xdr:row>7</xdr:row>
      <xdr:rowOff>123825</xdr:rowOff>
    </xdr:to>
    <xdr:sp macro="" textlink="">
      <xdr:nvSpPr>
        <xdr:cNvPr id="6282370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0</xdr:colOff>
      <xdr:row>5</xdr:row>
      <xdr:rowOff>238125</xdr:rowOff>
    </xdr:from>
    <xdr:to>
      <xdr:col>102</xdr:col>
      <xdr:colOff>57150</xdr:colOff>
      <xdr:row>7</xdr:row>
      <xdr:rowOff>123825</xdr:rowOff>
    </xdr:to>
    <xdr:sp macro="" textlink="">
      <xdr:nvSpPr>
        <xdr:cNvPr id="6282371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0</xdr:colOff>
      <xdr:row>7</xdr:row>
      <xdr:rowOff>238125</xdr:rowOff>
    </xdr:from>
    <xdr:to>
      <xdr:col>102</xdr:col>
      <xdr:colOff>57150</xdr:colOff>
      <xdr:row>9</xdr:row>
      <xdr:rowOff>123825</xdr:rowOff>
    </xdr:to>
    <xdr:sp macro="" textlink="">
      <xdr:nvSpPr>
        <xdr:cNvPr id="6282372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0</xdr:colOff>
      <xdr:row>7</xdr:row>
      <xdr:rowOff>238125</xdr:rowOff>
    </xdr:from>
    <xdr:to>
      <xdr:col>102</xdr:col>
      <xdr:colOff>57150</xdr:colOff>
      <xdr:row>9</xdr:row>
      <xdr:rowOff>123825</xdr:rowOff>
    </xdr:to>
    <xdr:sp macro="" textlink="">
      <xdr:nvSpPr>
        <xdr:cNvPr id="6282373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0</xdr:colOff>
      <xdr:row>7</xdr:row>
      <xdr:rowOff>238125</xdr:rowOff>
    </xdr:from>
    <xdr:to>
      <xdr:col>102</xdr:col>
      <xdr:colOff>57150</xdr:colOff>
      <xdr:row>9</xdr:row>
      <xdr:rowOff>123825</xdr:rowOff>
    </xdr:to>
    <xdr:sp macro="" textlink="">
      <xdr:nvSpPr>
        <xdr:cNvPr id="6282374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108</xdr:col>
      <xdr:colOff>0</xdr:colOff>
      <xdr:row>5</xdr:row>
      <xdr:rowOff>238125</xdr:rowOff>
    </xdr:from>
    <xdr:to>
      <xdr:col>109</xdr:col>
      <xdr:colOff>0</xdr:colOff>
      <xdr:row>7</xdr:row>
      <xdr:rowOff>123825</xdr:rowOff>
    </xdr:to>
    <xdr:sp macro="" textlink="">
      <xdr:nvSpPr>
        <xdr:cNvPr id="6282375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108</xdr:col>
      <xdr:colOff>0</xdr:colOff>
      <xdr:row>5</xdr:row>
      <xdr:rowOff>238125</xdr:rowOff>
    </xdr:from>
    <xdr:to>
      <xdr:col>109</xdr:col>
      <xdr:colOff>0</xdr:colOff>
      <xdr:row>7</xdr:row>
      <xdr:rowOff>123825</xdr:rowOff>
    </xdr:to>
    <xdr:sp macro="" textlink="">
      <xdr:nvSpPr>
        <xdr:cNvPr id="6282376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108</xdr:col>
      <xdr:colOff>0</xdr:colOff>
      <xdr:row>5</xdr:row>
      <xdr:rowOff>238125</xdr:rowOff>
    </xdr:from>
    <xdr:to>
      <xdr:col>109</xdr:col>
      <xdr:colOff>0</xdr:colOff>
      <xdr:row>7</xdr:row>
      <xdr:rowOff>123825</xdr:rowOff>
    </xdr:to>
    <xdr:sp macro="" textlink="">
      <xdr:nvSpPr>
        <xdr:cNvPr id="6282377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108</xdr:col>
      <xdr:colOff>0</xdr:colOff>
      <xdr:row>5</xdr:row>
      <xdr:rowOff>238125</xdr:rowOff>
    </xdr:from>
    <xdr:to>
      <xdr:col>109</xdr:col>
      <xdr:colOff>0</xdr:colOff>
      <xdr:row>7</xdr:row>
      <xdr:rowOff>123825</xdr:rowOff>
    </xdr:to>
    <xdr:sp macro="" textlink="">
      <xdr:nvSpPr>
        <xdr:cNvPr id="6282378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106</xdr:col>
      <xdr:colOff>0</xdr:colOff>
      <xdr:row>5</xdr:row>
      <xdr:rowOff>238125</xdr:rowOff>
    </xdr:from>
    <xdr:to>
      <xdr:col>106</xdr:col>
      <xdr:colOff>57150</xdr:colOff>
      <xdr:row>7</xdr:row>
      <xdr:rowOff>123825</xdr:rowOff>
    </xdr:to>
    <xdr:sp macro="" textlink="">
      <xdr:nvSpPr>
        <xdr:cNvPr id="6282379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106</xdr:col>
      <xdr:colOff>0</xdr:colOff>
      <xdr:row>5</xdr:row>
      <xdr:rowOff>238125</xdr:rowOff>
    </xdr:from>
    <xdr:to>
      <xdr:col>106</xdr:col>
      <xdr:colOff>57150</xdr:colOff>
      <xdr:row>7</xdr:row>
      <xdr:rowOff>123825</xdr:rowOff>
    </xdr:to>
    <xdr:sp macro="" textlink="">
      <xdr:nvSpPr>
        <xdr:cNvPr id="6282380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106</xdr:col>
      <xdr:colOff>0</xdr:colOff>
      <xdr:row>5</xdr:row>
      <xdr:rowOff>238125</xdr:rowOff>
    </xdr:from>
    <xdr:to>
      <xdr:col>106</xdr:col>
      <xdr:colOff>57150</xdr:colOff>
      <xdr:row>7</xdr:row>
      <xdr:rowOff>123825</xdr:rowOff>
    </xdr:to>
    <xdr:sp macro="" textlink="">
      <xdr:nvSpPr>
        <xdr:cNvPr id="6282381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106</xdr:col>
      <xdr:colOff>0</xdr:colOff>
      <xdr:row>7</xdr:row>
      <xdr:rowOff>238125</xdr:rowOff>
    </xdr:from>
    <xdr:to>
      <xdr:col>106</xdr:col>
      <xdr:colOff>57150</xdr:colOff>
      <xdr:row>9</xdr:row>
      <xdr:rowOff>123825</xdr:rowOff>
    </xdr:to>
    <xdr:sp macro="" textlink="">
      <xdr:nvSpPr>
        <xdr:cNvPr id="6282382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106</xdr:col>
      <xdr:colOff>0</xdr:colOff>
      <xdr:row>7</xdr:row>
      <xdr:rowOff>238125</xdr:rowOff>
    </xdr:from>
    <xdr:to>
      <xdr:col>106</xdr:col>
      <xdr:colOff>57150</xdr:colOff>
      <xdr:row>9</xdr:row>
      <xdr:rowOff>123825</xdr:rowOff>
    </xdr:to>
    <xdr:sp macro="" textlink="">
      <xdr:nvSpPr>
        <xdr:cNvPr id="6282383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106</xdr:col>
      <xdr:colOff>0</xdr:colOff>
      <xdr:row>7</xdr:row>
      <xdr:rowOff>238125</xdr:rowOff>
    </xdr:from>
    <xdr:to>
      <xdr:col>106</xdr:col>
      <xdr:colOff>57150</xdr:colOff>
      <xdr:row>9</xdr:row>
      <xdr:rowOff>123825</xdr:rowOff>
    </xdr:to>
    <xdr:sp macro="" textlink="">
      <xdr:nvSpPr>
        <xdr:cNvPr id="6282384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112</xdr:col>
      <xdr:colOff>0</xdr:colOff>
      <xdr:row>5</xdr:row>
      <xdr:rowOff>238125</xdr:rowOff>
    </xdr:from>
    <xdr:to>
      <xdr:col>113</xdr:col>
      <xdr:colOff>0</xdr:colOff>
      <xdr:row>7</xdr:row>
      <xdr:rowOff>123825</xdr:rowOff>
    </xdr:to>
    <xdr:sp macro="" textlink="">
      <xdr:nvSpPr>
        <xdr:cNvPr id="6282385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112</xdr:col>
      <xdr:colOff>0</xdr:colOff>
      <xdr:row>5</xdr:row>
      <xdr:rowOff>238125</xdr:rowOff>
    </xdr:from>
    <xdr:to>
      <xdr:col>113</xdr:col>
      <xdr:colOff>0</xdr:colOff>
      <xdr:row>7</xdr:row>
      <xdr:rowOff>123825</xdr:rowOff>
    </xdr:to>
    <xdr:sp macro="" textlink="">
      <xdr:nvSpPr>
        <xdr:cNvPr id="6282386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112</xdr:col>
      <xdr:colOff>0</xdr:colOff>
      <xdr:row>5</xdr:row>
      <xdr:rowOff>238125</xdr:rowOff>
    </xdr:from>
    <xdr:to>
      <xdr:col>113</xdr:col>
      <xdr:colOff>0</xdr:colOff>
      <xdr:row>7</xdr:row>
      <xdr:rowOff>123825</xdr:rowOff>
    </xdr:to>
    <xdr:sp macro="" textlink="">
      <xdr:nvSpPr>
        <xdr:cNvPr id="6282387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112</xdr:col>
      <xdr:colOff>0</xdr:colOff>
      <xdr:row>5</xdr:row>
      <xdr:rowOff>238125</xdr:rowOff>
    </xdr:from>
    <xdr:to>
      <xdr:col>113</xdr:col>
      <xdr:colOff>0</xdr:colOff>
      <xdr:row>7</xdr:row>
      <xdr:rowOff>123825</xdr:rowOff>
    </xdr:to>
    <xdr:sp macro="" textlink="">
      <xdr:nvSpPr>
        <xdr:cNvPr id="6282388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110</xdr:col>
      <xdr:colOff>0</xdr:colOff>
      <xdr:row>5</xdr:row>
      <xdr:rowOff>238125</xdr:rowOff>
    </xdr:from>
    <xdr:to>
      <xdr:col>110</xdr:col>
      <xdr:colOff>57150</xdr:colOff>
      <xdr:row>7</xdr:row>
      <xdr:rowOff>123825</xdr:rowOff>
    </xdr:to>
    <xdr:sp macro="" textlink="">
      <xdr:nvSpPr>
        <xdr:cNvPr id="6282389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110</xdr:col>
      <xdr:colOff>0</xdr:colOff>
      <xdr:row>5</xdr:row>
      <xdr:rowOff>238125</xdr:rowOff>
    </xdr:from>
    <xdr:to>
      <xdr:col>110</xdr:col>
      <xdr:colOff>57150</xdr:colOff>
      <xdr:row>7</xdr:row>
      <xdr:rowOff>123825</xdr:rowOff>
    </xdr:to>
    <xdr:sp macro="" textlink="">
      <xdr:nvSpPr>
        <xdr:cNvPr id="6282390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110</xdr:col>
      <xdr:colOff>0</xdr:colOff>
      <xdr:row>5</xdr:row>
      <xdr:rowOff>238125</xdr:rowOff>
    </xdr:from>
    <xdr:to>
      <xdr:col>110</xdr:col>
      <xdr:colOff>57150</xdr:colOff>
      <xdr:row>7</xdr:row>
      <xdr:rowOff>123825</xdr:rowOff>
    </xdr:to>
    <xdr:sp macro="" textlink="">
      <xdr:nvSpPr>
        <xdr:cNvPr id="6282391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110</xdr:col>
      <xdr:colOff>0</xdr:colOff>
      <xdr:row>7</xdr:row>
      <xdr:rowOff>238125</xdr:rowOff>
    </xdr:from>
    <xdr:to>
      <xdr:col>110</xdr:col>
      <xdr:colOff>57150</xdr:colOff>
      <xdr:row>9</xdr:row>
      <xdr:rowOff>123825</xdr:rowOff>
    </xdr:to>
    <xdr:sp macro="" textlink="">
      <xdr:nvSpPr>
        <xdr:cNvPr id="6282392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110</xdr:col>
      <xdr:colOff>0</xdr:colOff>
      <xdr:row>7</xdr:row>
      <xdr:rowOff>238125</xdr:rowOff>
    </xdr:from>
    <xdr:to>
      <xdr:col>110</xdr:col>
      <xdr:colOff>57150</xdr:colOff>
      <xdr:row>9</xdr:row>
      <xdr:rowOff>123825</xdr:rowOff>
    </xdr:to>
    <xdr:sp macro="" textlink="">
      <xdr:nvSpPr>
        <xdr:cNvPr id="6282393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110</xdr:col>
      <xdr:colOff>0</xdr:colOff>
      <xdr:row>7</xdr:row>
      <xdr:rowOff>238125</xdr:rowOff>
    </xdr:from>
    <xdr:to>
      <xdr:col>110</xdr:col>
      <xdr:colOff>57150</xdr:colOff>
      <xdr:row>9</xdr:row>
      <xdr:rowOff>123825</xdr:rowOff>
    </xdr:to>
    <xdr:sp macro="" textlink="">
      <xdr:nvSpPr>
        <xdr:cNvPr id="6282394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116</xdr:col>
      <xdr:colOff>0</xdr:colOff>
      <xdr:row>5</xdr:row>
      <xdr:rowOff>238125</xdr:rowOff>
    </xdr:from>
    <xdr:to>
      <xdr:col>117</xdr:col>
      <xdr:colOff>0</xdr:colOff>
      <xdr:row>7</xdr:row>
      <xdr:rowOff>123825</xdr:rowOff>
    </xdr:to>
    <xdr:sp macro="" textlink="">
      <xdr:nvSpPr>
        <xdr:cNvPr id="6282395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116</xdr:col>
      <xdr:colOff>0</xdr:colOff>
      <xdr:row>5</xdr:row>
      <xdr:rowOff>238125</xdr:rowOff>
    </xdr:from>
    <xdr:to>
      <xdr:col>117</xdr:col>
      <xdr:colOff>0</xdr:colOff>
      <xdr:row>7</xdr:row>
      <xdr:rowOff>123825</xdr:rowOff>
    </xdr:to>
    <xdr:sp macro="" textlink="">
      <xdr:nvSpPr>
        <xdr:cNvPr id="6282396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116</xdr:col>
      <xdr:colOff>0</xdr:colOff>
      <xdr:row>5</xdr:row>
      <xdr:rowOff>238125</xdr:rowOff>
    </xdr:from>
    <xdr:to>
      <xdr:col>117</xdr:col>
      <xdr:colOff>0</xdr:colOff>
      <xdr:row>7</xdr:row>
      <xdr:rowOff>123825</xdr:rowOff>
    </xdr:to>
    <xdr:sp macro="" textlink="">
      <xdr:nvSpPr>
        <xdr:cNvPr id="6282397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116</xdr:col>
      <xdr:colOff>0</xdr:colOff>
      <xdr:row>5</xdr:row>
      <xdr:rowOff>238125</xdr:rowOff>
    </xdr:from>
    <xdr:to>
      <xdr:col>117</xdr:col>
      <xdr:colOff>0</xdr:colOff>
      <xdr:row>7</xdr:row>
      <xdr:rowOff>123825</xdr:rowOff>
    </xdr:to>
    <xdr:sp macro="" textlink="">
      <xdr:nvSpPr>
        <xdr:cNvPr id="6282398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114</xdr:col>
      <xdr:colOff>0</xdr:colOff>
      <xdr:row>5</xdr:row>
      <xdr:rowOff>238125</xdr:rowOff>
    </xdr:from>
    <xdr:to>
      <xdr:col>114</xdr:col>
      <xdr:colOff>57150</xdr:colOff>
      <xdr:row>7</xdr:row>
      <xdr:rowOff>123825</xdr:rowOff>
    </xdr:to>
    <xdr:sp macro="" textlink="">
      <xdr:nvSpPr>
        <xdr:cNvPr id="6282399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114</xdr:col>
      <xdr:colOff>0</xdr:colOff>
      <xdr:row>5</xdr:row>
      <xdr:rowOff>238125</xdr:rowOff>
    </xdr:from>
    <xdr:to>
      <xdr:col>114</xdr:col>
      <xdr:colOff>57150</xdr:colOff>
      <xdr:row>7</xdr:row>
      <xdr:rowOff>123825</xdr:rowOff>
    </xdr:to>
    <xdr:sp macro="" textlink="">
      <xdr:nvSpPr>
        <xdr:cNvPr id="6282400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114</xdr:col>
      <xdr:colOff>0</xdr:colOff>
      <xdr:row>5</xdr:row>
      <xdr:rowOff>238125</xdr:rowOff>
    </xdr:from>
    <xdr:to>
      <xdr:col>114</xdr:col>
      <xdr:colOff>57150</xdr:colOff>
      <xdr:row>7</xdr:row>
      <xdr:rowOff>123825</xdr:rowOff>
    </xdr:to>
    <xdr:sp macro="" textlink="">
      <xdr:nvSpPr>
        <xdr:cNvPr id="6282401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114</xdr:col>
      <xdr:colOff>0</xdr:colOff>
      <xdr:row>7</xdr:row>
      <xdr:rowOff>238125</xdr:rowOff>
    </xdr:from>
    <xdr:to>
      <xdr:col>114</xdr:col>
      <xdr:colOff>57150</xdr:colOff>
      <xdr:row>9</xdr:row>
      <xdr:rowOff>123825</xdr:rowOff>
    </xdr:to>
    <xdr:sp macro="" textlink="">
      <xdr:nvSpPr>
        <xdr:cNvPr id="6282402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114</xdr:col>
      <xdr:colOff>0</xdr:colOff>
      <xdr:row>7</xdr:row>
      <xdr:rowOff>238125</xdr:rowOff>
    </xdr:from>
    <xdr:to>
      <xdr:col>114</xdr:col>
      <xdr:colOff>57150</xdr:colOff>
      <xdr:row>9</xdr:row>
      <xdr:rowOff>123825</xdr:rowOff>
    </xdr:to>
    <xdr:sp macro="" textlink="">
      <xdr:nvSpPr>
        <xdr:cNvPr id="6282403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114</xdr:col>
      <xdr:colOff>0</xdr:colOff>
      <xdr:row>7</xdr:row>
      <xdr:rowOff>238125</xdr:rowOff>
    </xdr:from>
    <xdr:to>
      <xdr:col>114</xdr:col>
      <xdr:colOff>57150</xdr:colOff>
      <xdr:row>9</xdr:row>
      <xdr:rowOff>123825</xdr:rowOff>
    </xdr:to>
    <xdr:sp macro="" textlink="">
      <xdr:nvSpPr>
        <xdr:cNvPr id="6282404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120</xdr:col>
      <xdr:colOff>0</xdr:colOff>
      <xdr:row>5</xdr:row>
      <xdr:rowOff>238125</xdr:rowOff>
    </xdr:from>
    <xdr:to>
      <xdr:col>121</xdr:col>
      <xdr:colOff>0</xdr:colOff>
      <xdr:row>7</xdr:row>
      <xdr:rowOff>123825</xdr:rowOff>
    </xdr:to>
    <xdr:sp macro="" textlink="">
      <xdr:nvSpPr>
        <xdr:cNvPr id="6282405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120</xdr:col>
      <xdr:colOff>0</xdr:colOff>
      <xdr:row>5</xdr:row>
      <xdr:rowOff>238125</xdr:rowOff>
    </xdr:from>
    <xdr:to>
      <xdr:col>121</xdr:col>
      <xdr:colOff>0</xdr:colOff>
      <xdr:row>7</xdr:row>
      <xdr:rowOff>123825</xdr:rowOff>
    </xdr:to>
    <xdr:sp macro="" textlink="">
      <xdr:nvSpPr>
        <xdr:cNvPr id="6282406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120</xdr:col>
      <xdr:colOff>0</xdr:colOff>
      <xdr:row>5</xdr:row>
      <xdr:rowOff>238125</xdr:rowOff>
    </xdr:from>
    <xdr:to>
      <xdr:col>121</xdr:col>
      <xdr:colOff>0</xdr:colOff>
      <xdr:row>7</xdr:row>
      <xdr:rowOff>123825</xdr:rowOff>
    </xdr:to>
    <xdr:sp macro="" textlink="">
      <xdr:nvSpPr>
        <xdr:cNvPr id="6282407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120</xdr:col>
      <xdr:colOff>0</xdr:colOff>
      <xdr:row>5</xdr:row>
      <xdr:rowOff>238125</xdr:rowOff>
    </xdr:from>
    <xdr:to>
      <xdr:col>121</xdr:col>
      <xdr:colOff>0</xdr:colOff>
      <xdr:row>7</xdr:row>
      <xdr:rowOff>123825</xdr:rowOff>
    </xdr:to>
    <xdr:sp macro="" textlink="">
      <xdr:nvSpPr>
        <xdr:cNvPr id="6282408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118</xdr:col>
      <xdr:colOff>0</xdr:colOff>
      <xdr:row>5</xdr:row>
      <xdr:rowOff>238125</xdr:rowOff>
    </xdr:from>
    <xdr:to>
      <xdr:col>118</xdr:col>
      <xdr:colOff>57150</xdr:colOff>
      <xdr:row>7</xdr:row>
      <xdr:rowOff>123825</xdr:rowOff>
    </xdr:to>
    <xdr:sp macro="" textlink="">
      <xdr:nvSpPr>
        <xdr:cNvPr id="6282409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118</xdr:col>
      <xdr:colOff>0</xdr:colOff>
      <xdr:row>5</xdr:row>
      <xdr:rowOff>238125</xdr:rowOff>
    </xdr:from>
    <xdr:to>
      <xdr:col>118</xdr:col>
      <xdr:colOff>57150</xdr:colOff>
      <xdr:row>7</xdr:row>
      <xdr:rowOff>123825</xdr:rowOff>
    </xdr:to>
    <xdr:sp macro="" textlink="">
      <xdr:nvSpPr>
        <xdr:cNvPr id="6282410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118</xdr:col>
      <xdr:colOff>0</xdr:colOff>
      <xdr:row>5</xdr:row>
      <xdr:rowOff>238125</xdr:rowOff>
    </xdr:from>
    <xdr:to>
      <xdr:col>118</xdr:col>
      <xdr:colOff>57150</xdr:colOff>
      <xdr:row>7</xdr:row>
      <xdr:rowOff>123825</xdr:rowOff>
    </xdr:to>
    <xdr:sp macro="" textlink="">
      <xdr:nvSpPr>
        <xdr:cNvPr id="6282411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118</xdr:col>
      <xdr:colOff>0</xdr:colOff>
      <xdr:row>7</xdr:row>
      <xdr:rowOff>238125</xdr:rowOff>
    </xdr:from>
    <xdr:to>
      <xdr:col>118</xdr:col>
      <xdr:colOff>57150</xdr:colOff>
      <xdr:row>9</xdr:row>
      <xdr:rowOff>123825</xdr:rowOff>
    </xdr:to>
    <xdr:sp macro="" textlink="">
      <xdr:nvSpPr>
        <xdr:cNvPr id="6282412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118</xdr:col>
      <xdr:colOff>0</xdr:colOff>
      <xdr:row>7</xdr:row>
      <xdr:rowOff>238125</xdr:rowOff>
    </xdr:from>
    <xdr:to>
      <xdr:col>118</xdr:col>
      <xdr:colOff>57150</xdr:colOff>
      <xdr:row>9</xdr:row>
      <xdr:rowOff>123825</xdr:rowOff>
    </xdr:to>
    <xdr:sp macro="" textlink="">
      <xdr:nvSpPr>
        <xdr:cNvPr id="6282413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118</xdr:col>
      <xdr:colOff>0</xdr:colOff>
      <xdr:row>7</xdr:row>
      <xdr:rowOff>238125</xdr:rowOff>
    </xdr:from>
    <xdr:to>
      <xdr:col>118</xdr:col>
      <xdr:colOff>57150</xdr:colOff>
      <xdr:row>9</xdr:row>
      <xdr:rowOff>123825</xdr:rowOff>
    </xdr:to>
    <xdr:sp macro="" textlink="">
      <xdr:nvSpPr>
        <xdr:cNvPr id="6282414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124</xdr:col>
      <xdr:colOff>0</xdr:colOff>
      <xdr:row>5</xdr:row>
      <xdr:rowOff>238125</xdr:rowOff>
    </xdr:from>
    <xdr:to>
      <xdr:col>125</xdr:col>
      <xdr:colOff>0</xdr:colOff>
      <xdr:row>7</xdr:row>
      <xdr:rowOff>123825</xdr:rowOff>
    </xdr:to>
    <xdr:sp macro="" textlink="">
      <xdr:nvSpPr>
        <xdr:cNvPr id="6282415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124</xdr:col>
      <xdr:colOff>0</xdr:colOff>
      <xdr:row>5</xdr:row>
      <xdr:rowOff>238125</xdr:rowOff>
    </xdr:from>
    <xdr:to>
      <xdr:col>125</xdr:col>
      <xdr:colOff>0</xdr:colOff>
      <xdr:row>7</xdr:row>
      <xdr:rowOff>123825</xdr:rowOff>
    </xdr:to>
    <xdr:sp macro="" textlink="">
      <xdr:nvSpPr>
        <xdr:cNvPr id="6282416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124</xdr:col>
      <xdr:colOff>0</xdr:colOff>
      <xdr:row>5</xdr:row>
      <xdr:rowOff>238125</xdr:rowOff>
    </xdr:from>
    <xdr:to>
      <xdr:col>125</xdr:col>
      <xdr:colOff>0</xdr:colOff>
      <xdr:row>7</xdr:row>
      <xdr:rowOff>123825</xdr:rowOff>
    </xdr:to>
    <xdr:sp macro="" textlink="">
      <xdr:nvSpPr>
        <xdr:cNvPr id="6282417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124</xdr:col>
      <xdr:colOff>0</xdr:colOff>
      <xdr:row>5</xdr:row>
      <xdr:rowOff>238125</xdr:rowOff>
    </xdr:from>
    <xdr:to>
      <xdr:col>125</xdr:col>
      <xdr:colOff>0</xdr:colOff>
      <xdr:row>7</xdr:row>
      <xdr:rowOff>123825</xdr:rowOff>
    </xdr:to>
    <xdr:sp macro="" textlink="">
      <xdr:nvSpPr>
        <xdr:cNvPr id="6282418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122</xdr:col>
      <xdr:colOff>0</xdr:colOff>
      <xdr:row>5</xdr:row>
      <xdr:rowOff>238125</xdr:rowOff>
    </xdr:from>
    <xdr:to>
      <xdr:col>122</xdr:col>
      <xdr:colOff>57150</xdr:colOff>
      <xdr:row>7</xdr:row>
      <xdr:rowOff>123825</xdr:rowOff>
    </xdr:to>
    <xdr:sp macro="" textlink="">
      <xdr:nvSpPr>
        <xdr:cNvPr id="6282419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122</xdr:col>
      <xdr:colOff>0</xdr:colOff>
      <xdr:row>5</xdr:row>
      <xdr:rowOff>238125</xdr:rowOff>
    </xdr:from>
    <xdr:to>
      <xdr:col>122</xdr:col>
      <xdr:colOff>57150</xdr:colOff>
      <xdr:row>7</xdr:row>
      <xdr:rowOff>123825</xdr:rowOff>
    </xdr:to>
    <xdr:sp macro="" textlink="">
      <xdr:nvSpPr>
        <xdr:cNvPr id="6282420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122</xdr:col>
      <xdr:colOff>0</xdr:colOff>
      <xdr:row>5</xdr:row>
      <xdr:rowOff>238125</xdr:rowOff>
    </xdr:from>
    <xdr:to>
      <xdr:col>122</xdr:col>
      <xdr:colOff>57150</xdr:colOff>
      <xdr:row>7</xdr:row>
      <xdr:rowOff>123825</xdr:rowOff>
    </xdr:to>
    <xdr:sp macro="" textlink="">
      <xdr:nvSpPr>
        <xdr:cNvPr id="6282421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122</xdr:col>
      <xdr:colOff>0</xdr:colOff>
      <xdr:row>7</xdr:row>
      <xdr:rowOff>238125</xdr:rowOff>
    </xdr:from>
    <xdr:to>
      <xdr:col>122</xdr:col>
      <xdr:colOff>57150</xdr:colOff>
      <xdr:row>9</xdr:row>
      <xdr:rowOff>123825</xdr:rowOff>
    </xdr:to>
    <xdr:sp macro="" textlink="">
      <xdr:nvSpPr>
        <xdr:cNvPr id="6282422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122</xdr:col>
      <xdr:colOff>0</xdr:colOff>
      <xdr:row>7</xdr:row>
      <xdr:rowOff>238125</xdr:rowOff>
    </xdr:from>
    <xdr:to>
      <xdr:col>122</xdr:col>
      <xdr:colOff>57150</xdr:colOff>
      <xdr:row>9</xdr:row>
      <xdr:rowOff>123825</xdr:rowOff>
    </xdr:to>
    <xdr:sp macro="" textlink="">
      <xdr:nvSpPr>
        <xdr:cNvPr id="6282423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122</xdr:col>
      <xdr:colOff>0</xdr:colOff>
      <xdr:row>7</xdr:row>
      <xdr:rowOff>238125</xdr:rowOff>
    </xdr:from>
    <xdr:to>
      <xdr:col>122</xdr:col>
      <xdr:colOff>57150</xdr:colOff>
      <xdr:row>9</xdr:row>
      <xdr:rowOff>123825</xdr:rowOff>
    </xdr:to>
    <xdr:sp macro="" textlink="">
      <xdr:nvSpPr>
        <xdr:cNvPr id="6282424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128</xdr:col>
      <xdr:colOff>0</xdr:colOff>
      <xdr:row>5</xdr:row>
      <xdr:rowOff>238125</xdr:rowOff>
    </xdr:from>
    <xdr:to>
      <xdr:col>129</xdr:col>
      <xdr:colOff>0</xdr:colOff>
      <xdr:row>7</xdr:row>
      <xdr:rowOff>123825</xdr:rowOff>
    </xdr:to>
    <xdr:sp macro="" textlink="">
      <xdr:nvSpPr>
        <xdr:cNvPr id="6282425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128</xdr:col>
      <xdr:colOff>0</xdr:colOff>
      <xdr:row>5</xdr:row>
      <xdr:rowOff>238125</xdr:rowOff>
    </xdr:from>
    <xdr:to>
      <xdr:col>129</xdr:col>
      <xdr:colOff>0</xdr:colOff>
      <xdr:row>7</xdr:row>
      <xdr:rowOff>123825</xdr:rowOff>
    </xdr:to>
    <xdr:sp macro="" textlink="">
      <xdr:nvSpPr>
        <xdr:cNvPr id="6282426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128</xdr:col>
      <xdr:colOff>0</xdr:colOff>
      <xdr:row>5</xdr:row>
      <xdr:rowOff>238125</xdr:rowOff>
    </xdr:from>
    <xdr:to>
      <xdr:col>129</xdr:col>
      <xdr:colOff>0</xdr:colOff>
      <xdr:row>7</xdr:row>
      <xdr:rowOff>123825</xdr:rowOff>
    </xdr:to>
    <xdr:sp macro="" textlink="">
      <xdr:nvSpPr>
        <xdr:cNvPr id="6282427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128</xdr:col>
      <xdr:colOff>0</xdr:colOff>
      <xdr:row>5</xdr:row>
      <xdr:rowOff>238125</xdr:rowOff>
    </xdr:from>
    <xdr:to>
      <xdr:col>129</xdr:col>
      <xdr:colOff>0</xdr:colOff>
      <xdr:row>7</xdr:row>
      <xdr:rowOff>123825</xdr:rowOff>
    </xdr:to>
    <xdr:sp macro="" textlink="">
      <xdr:nvSpPr>
        <xdr:cNvPr id="6282428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126</xdr:col>
      <xdr:colOff>0</xdr:colOff>
      <xdr:row>5</xdr:row>
      <xdr:rowOff>238125</xdr:rowOff>
    </xdr:from>
    <xdr:to>
      <xdr:col>126</xdr:col>
      <xdr:colOff>57150</xdr:colOff>
      <xdr:row>7</xdr:row>
      <xdr:rowOff>123825</xdr:rowOff>
    </xdr:to>
    <xdr:sp macro="" textlink="">
      <xdr:nvSpPr>
        <xdr:cNvPr id="6282429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126</xdr:col>
      <xdr:colOff>0</xdr:colOff>
      <xdr:row>5</xdr:row>
      <xdr:rowOff>238125</xdr:rowOff>
    </xdr:from>
    <xdr:to>
      <xdr:col>126</xdr:col>
      <xdr:colOff>57150</xdr:colOff>
      <xdr:row>7</xdr:row>
      <xdr:rowOff>123825</xdr:rowOff>
    </xdr:to>
    <xdr:sp macro="" textlink="">
      <xdr:nvSpPr>
        <xdr:cNvPr id="6282430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126</xdr:col>
      <xdr:colOff>0</xdr:colOff>
      <xdr:row>5</xdr:row>
      <xdr:rowOff>238125</xdr:rowOff>
    </xdr:from>
    <xdr:to>
      <xdr:col>126</xdr:col>
      <xdr:colOff>57150</xdr:colOff>
      <xdr:row>7</xdr:row>
      <xdr:rowOff>123825</xdr:rowOff>
    </xdr:to>
    <xdr:sp macro="" textlink="">
      <xdr:nvSpPr>
        <xdr:cNvPr id="6282431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126</xdr:col>
      <xdr:colOff>0</xdr:colOff>
      <xdr:row>7</xdr:row>
      <xdr:rowOff>238125</xdr:rowOff>
    </xdr:from>
    <xdr:to>
      <xdr:col>126</xdr:col>
      <xdr:colOff>57150</xdr:colOff>
      <xdr:row>9</xdr:row>
      <xdr:rowOff>123825</xdr:rowOff>
    </xdr:to>
    <xdr:sp macro="" textlink="">
      <xdr:nvSpPr>
        <xdr:cNvPr id="6282432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126</xdr:col>
      <xdr:colOff>0</xdr:colOff>
      <xdr:row>7</xdr:row>
      <xdr:rowOff>238125</xdr:rowOff>
    </xdr:from>
    <xdr:to>
      <xdr:col>126</xdr:col>
      <xdr:colOff>57150</xdr:colOff>
      <xdr:row>9</xdr:row>
      <xdr:rowOff>123825</xdr:rowOff>
    </xdr:to>
    <xdr:sp macro="" textlink="">
      <xdr:nvSpPr>
        <xdr:cNvPr id="6282433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126</xdr:col>
      <xdr:colOff>0</xdr:colOff>
      <xdr:row>7</xdr:row>
      <xdr:rowOff>238125</xdr:rowOff>
    </xdr:from>
    <xdr:to>
      <xdr:col>126</xdr:col>
      <xdr:colOff>57150</xdr:colOff>
      <xdr:row>9</xdr:row>
      <xdr:rowOff>123825</xdr:rowOff>
    </xdr:to>
    <xdr:sp macro="" textlink="">
      <xdr:nvSpPr>
        <xdr:cNvPr id="6282434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132</xdr:col>
      <xdr:colOff>0</xdr:colOff>
      <xdr:row>5</xdr:row>
      <xdr:rowOff>238125</xdr:rowOff>
    </xdr:from>
    <xdr:to>
      <xdr:col>133</xdr:col>
      <xdr:colOff>0</xdr:colOff>
      <xdr:row>7</xdr:row>
      <xdr:rowOff>123825</xdr:rowOff>
    </xdr:to>
    <xdr:sp macro="" textlink="">
      <xdr:nvSpPr>
        <xdr:cNvPr id="6282435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132</xdr:col>
      <xdr:colOff>0</xdr:colOff>
      <xdr:row>5</xdr:row>
      <xdr:rowOff>238125</xdr:rowOff>
    </xdr:from>
    <xdr:to>
      <xdr:col>133</xdr:col>
      <xdr:colOff>0</xdr:colOff>
      <xdr:row>7</xdr:row>
      <xdr:rowOff>123825</xdr:rowOff>
    </xdr:to>
    <xdr:sp macro="" textlink="">
      <xdr:nvSpPr>
        <xdr:cNvPr id="6282436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132</xdr:col>
      <xdr:colOff>0</xdr:colOff>
      <xdr:row>5</xdr:row>
      <xdr:rowOff>238125</xdr:rowOff>
    </xdr:from>
    <xdr:to>
      <xdr:col>133</xdr:col>
      <xdr:colOff>0</xdr:colOff>
      <xdr:row>7</xdr:row>
      <xdr:rowOff>123825</xdr:rowOff>
    </xdr:to>
    <xdr:sp macro="" textlink="">
      <xdr:nvSpPr>
        <xdr:cNvPr id="6282437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132</xdr:col>
      <xdr:colOff>0</xdr:colOff>
      <xdr:row>5</xdr:row>
      <xdr:rowOff>238125</xdr:rowOff>
    </xdr:from>
    <xdr:to>
      <xdr:col>133</xdr:col>
      <xdr:colOff>0</xdr:colOff>
      <xdr:row>7</xdr:row>
      <xdr:rowOff>123825</xdr:rowOff>
    </xdr:to>
    <xdr:sp macro="" textlink="">
      <xdr:nvSpPr>
        <xdr:cNvPr id="6282438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130</xdr:col>
      <xdr:colOff>0</xdr:colOff>
      <xdr:row>5</xdr:row>
      <xdr:rowOff>238125</xdr:rowOff>
    </xdr:from>
    <xdr:to>
      <xdr:col>130</xdr:col>
      <xdr:colOff>57150</xdr:colOff>
      <xdr:row>7</xdr:row>
      <xdr:rowOff>123825</xdr:rowOff>
    </xdr:to>
    <xdr:sp macro="" textlink="">
      <xdr:nvSpPr>
        <xdr:cNvPr id="6282439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130</xdr:col>
      <xdr:colOff>0</xdr:colOff>
      <xdr:row>5</xdr:row>
      <xdr:rowOff>238125</xdr:rowOff>
    </xdr:from>
    <xdr:to>
      <xdr:col>130</xdr:col>
      <xdr:colOff>57150</xdr:colOff>
      <xdr:row>7</xdr:row>
      <xdr:rowOff>123825</xdr:rowOff>
    </xdr:to>
    <xdr:sp macro="" textlink="">
      <xdr:nvSpPr>
        <xdr:cNvPr id="6282440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130</xdr:col>
      <xdr:colOff>0</xdr:colOff>
      <xdr:row>5</xdr:row>
      <xdr:rowOff>238125</xdr:rowOff>
    </xdr:from>
    <xdr:to>
      <xdr:col>130</xdr:col>
      <xdr:colOff>57150</xdr:colOff>
      <xdr:row>7</xdr:row>
      <xdr:rowOff>123825</xdr:rowOff>
    </xdr:to>
    <xdr:sp macro="" textlink="">
      <xdr:nvSpPr>
        <xdr:cNvPr id="6282441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130</xdr:col>
      <xdr:colOff>0</xdr:colOff>
      <xdr:row>7</xdr:row>
      <xdr:rowOff>238125</xdr:rowOff>
    </xdr:from>
    <xdr:to>
      <xdr:col>130</xdr:col>
      <xdr:colOff>57150</xdr:colOff>
      <xdr:row>9</xdr:row>
      <xdr:rowOff>123825</xdr:rowOff>
    </xdr:to>
    <xdr:sp macro="" textlink="">
      <xdr:nvSpPr>
        <xdr:cNvPr id="6282442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130</xdr:col>
      <xdr:colOff>0</xdr:colOff>
      <xdr:row>7</xdr:row>
      <xdr:rowOff>238125</xdr:rowOff>
    </xdr:from>
    <xdr:to>
      <xdr:col>130</xdr:col>
      <xdr:colOff>57150</xdr:colOff>
      <xdr:row>9</xdr:row>
      <xdr:rowOff>123825</xdr:rowOff>
    </xdr:to>
    <xdr:sp macro="" textlink="">
      <xdr:nvSpPr>
        <xdr:cNvPr id="6282443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130</xdr:col>
      <xdr:colOff>0</xdr:colOff>
      <xdr:row>7</xdr:row>
      <xdr:rowOff>238125</xdr:rowOff>
    </xdr:from>
    <xdr:to>
      <xdr:col>130</xdr:col>
      <xdr:colOff>57150</xdr:colOff>
      <xdr:row>9</xdr:row>
      <xdr:rowOff>123825</xdr:rowOff>
    </xdr:to>
    <xdr:sp macro="" textlink="">
      <xdr:nvSpPr>
        <xdr:cNvPr id="6282444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136</xdr:col>
      <xdr:colOff>0</xdr:colOff>
      <xdr:row>5</xdr:row>
      <xdr:rowOff>238125</xdr:rowOff>
    </xdr:from>
    <xdr:to>
      <xdr:col>137</xdr:col>
      <xdr:colOff>0</xdr:colOff>
      <xdr:row>7</xdr:row>
      <xdr:rowOff>123825</xdr:rowOff>
    </xdr:to>
    <xdr:sp macro="" textlink="">
      <xdr:nvSpPr>
        <xdr:cNvPr id="6282445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136</xdr:col>
      <xdr:colOff>0</xdr:colOff>
      <xdr:row>5</xdr:row>
      <xdr:rowOff>238125</xdr:rowOff>
    </xdr:from>
    <xdr:to>
      <xdr:col>137</xdr:col>
      <xdr:colOff>0</xdr:colOff>
      <xdr:row>7</xdr:row>
      <xdr:rowOff>123825</xdr:rowOff>
    </xdr:to>
    <xdr:sp macro="" textlink="">
      <xdr:nvSpPr>
        <xdr:cNvPr id="6282446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136</xdr:col>
      <xdr:colOff>0</xdr:colOff>
      <xdr:row>5</xdr:row>
      <xdr:rowOff>238125</xdr:rowOff>
    </xdr:from>
    <xdr:to>
      <xdr:col>137</xdr:col>
      <xdr:colOff>0</xdr:colOff>
      <xdr:row>7</xdr:row>
      <xdr:rowOff>123825</xdr:rowOff>
    </xdr:to>
    <xdr:sp macro="" textlink="">
      <xdr:nvSpPr>
        <xdr:cNvPr id="6282447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136</xdr:col>
      <xdr:colOff>0</xdr:colOff>
      <xdr:row>5</xdr:row>
      <xdr:rowOff>238125</xdr:rowOff>
    </xdr:from>
    <xdr:to>
      <xdr:col>137</xdr:col>
      <xdr:colOff>0</xdr:colOff>
      <xdr:row>7</xdr:row>
      <xdr:rowOff>123825</xdr:rowOff>
    </xdr:to>
    <xdr:sp macro="" textlink="">
      <xdr:nvSpPr>
        <xdr:cNvPr id="6282448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134</xdr:col>
      <xdr:colOff>0</xdr:colOff>
      <xdr:row>5</xdr:row>
      <xdr:rowOff>238125</xdr:rowOff>
    </xdr:from>
    <xdr:to>
      <xdr:col>134</xdr:col>
      <xdr:colOff>57150</xdr:colOff>
      <xdr:row>7</xdr:row>
      <xdr:rowOff>123825</xdr:rowOff>
    </xdr:to>
    <xdr:sp macro="" textlink="">
      <xdr:nvSpPr>
        <xdr:cNvPr id="6282449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134</xdr:col>
      <xdr:colOff>0</xdr:colOff>
      <xdr:row>5</xdr:row>
      <xdr:rowOff>238125</xdr:rowOff>
    </xdr:from>
    <xdr:to>
      <xdr:col>134</xdr:col>
      <xdr:colOff>57150</xdr:colOff>
      <xdr:row>7</xdr:row>
      <xdr:rowOff>123825</xdr:rowOff>
    </xdr:to>
    <xdr:sp macro="" textlink="">
      <xdr:nvSpPr>
        <xdr:cNvPr id="6282450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134</xdr:col>
      <xdr:colOff>0</xdr:colOff>
      <xdr:row>5</xdr:row>
      <xdr:rowOff>238125</xdr:rowOff>
    </xdr:from>
    <xdr:to>
      <xdr:col>134</xdr:col>
      <xdr:colOff>57150</xdr:colOff>
      <xdr:row>7</xdr:row>
      <xdr:rowOff>123825</xdr:rowOff>
    </xdr:to>
    <xdr:sp macro="" textlink="">
      <xdr:nvSpPr>
        <xdr:cNvPr id="6282451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134</xdr:col>
      <xdr:colOff>0</xdr:colOff>
      <xdr:row>7</xdr:row>
      <xdr:rowOff>238125</xdr:rowOff>
    </xdr:from>
    <xdr:to>
      <xdr:col>134</xdr:col>
      <xdr:colOff>57150</xdr:colOff>
      <xdr:row>9</xdr:row>
      <xdr:rowOff>123825</xdr:rowOff>
    </xdr:to>
    <xdr:sp macro="" textlink="">
      <xdr:nvSpPr>
        <xdr:cNvPr id="6282452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134</xdr:col>
      <xdr:colOff>0</xdr:colOff>
      <xdr:row>7</xdr:row>
      <xdr:rowOff>238125</xdr:rowOff>
    </xdr:from>
    <xdr:to>
      <xdr:col>134</xdr:col>
      <xdr:colOff>57150</xdr:colOff>
      <xdr:row>9</xdr:row>
      <xdr:rowOff>123825</xdr:rowOff>
    </xdr:to>
    <xdr:sp macro="" textlink="">
      <xdr:nvSpPr>
        <xdr:cNvPr id="6282453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134</xdr:col>
      <xdr:colOff>0</xdr:colOff>
      <xdr:row>7</xdr:row>
      <xdr:rowOff>238125</xdr:rowOff>
    </xdr:from>
    <xdr:to>
      <xdr:col>134</xdr:col>
      <xdr:colOff>57150</xdr:colOff>
      <xdr:row>9</xdr:row>
      <xdr:rowOff>123825</xdr:rowOff>
    </xdr:to>
    <xdr:sp macro="" textlink="">
      <xdr:nvSpPr>
        <xdr:cNvPr id="6282454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140</xdr:col>
      <xdr:colOff>0</xdr:colOff>
      <xdr:row>5</xdr:row>
      <xdr:rowOff>238125</xdr:rowOff>
    </xdr:from>
    <xdr:to>
      <xdr:col>141</xdr:col>
      <xdr:colOff>0</xdr:colOff>
      <xdr:row>7</xdr:row>
      <xdr:rowOff>123825</xdr:rowOff>
    </xdr:to>
    <xdr:sp macro="" textlink="">
      <xdr:nvSpPr>
        <xdr:cNvPr id="6282455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140</xdr:col>
      <xdr:colOff>0</xdr:colOff>
      <xdr:row>5</xdr:row>
      <xdr:rowOff>238125</xdr:rowOff>
    </xdr:from>
    <xdr:to>
      <xdr:col>141</xdr:col>
      <xdr:colOff>0</xdr:colOff>
      <xdr:row>7</xdr:row>
      <xdr:rowOff>123825</xdr:rowOff>
    </xdr:to>
    <xdr:sp macro="" textlink="">
      <xdr:nvSpPr>
        <xdr:cNvPr id="6282456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140</xdr:col>
      <xdr:colOff>0</xdr:colOff>
      <xdr:row>5</xdr:row>
      <xdr:rowOff>238125</xdr:rowOff>
    </xdr:from>
    <xdr:to>
      <xdr:col>141</xdr:col>
      <xdr:colOff>0</xdr:colOff>
      <xdr:row>7</xdr:row>
      <xdr:rowOff>123825</xdr:rowOff>
    </xdr:to>
    <xdr:sp macro="" textlink="">
      <xdr:nvSpPr>
        <xdr:cNvPr id="6282457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140</xdr:col>
      <xdr:colOff>0</xdr:colOff>
      <xdr:row>5</xdr:row>
      <xdr:rowOff>238125</xdr:rowOff>
    </xdr:from>
    <xdr:to>
      <xdr:col>141</xdr:col>
      <xdr:colOff>0</xdr:colOff>
      <xdr:row>7</xdr:row>
      <xdr:rowOff>123825</xdr:rowOff>
    </xdr:to>
    <xdr:sp macro="" textlink="">
      <xdr:nvSpPr>
        <xdr:cNvPr id="6282458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138</xdr:col>
      <xdr:colOff>0</xdr:colOff>
      <xdr:row>5</xdr:row>
      <xdr:rowOff>238125</xdr:rowOff>
    </xdr:from>
    <xdr:to>
      <xdr:col>138</xdr:col>
      <xdr:colOff>57150</xdr:colOff>
      <xdr:row>7</xdr:row>
      <xdr:rowOff>123825</xdr:rowOff>
    </xdr:to>
    <xdr:sp macro="" textlink="">
      <xdr:nvSpPr>
        <xdr:cNvPr id="6282459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138</xdr:col>
      <xdr:colOff>0</xdr:colOff>
      <xdr:row>5</xdr:row>
      <xdr:rowOff>238125</xdr:rowOff>
    </xdr:from>
    <xdr:to>
      <xdr:col>138</xdr:col>
      <xdr:colOff>57150</xdr:colOff>
      <xdr:row>7</xdr:row>
      <xdr:rowOff>123825</xdr:rowOff>
    </xdr:to>
    <xdr:sp macro="" textlink="">
      <xdr:nvSpPr>
        <xdr:cNvPr id="6282460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138</xdr:col>
      <xdr:colOff>0</xdr:colOff>
      <xdr:row>5</xdr:row>
      <xdr:rowOff>238125</xdr:rowOff>
    </xdr:from>
    <xdr:to>
      <xdr:col>138</xdr:col>
      <xdr:colOff>57150</xdr:colOff>
      <xdr:row>7</xdr:row>
      <xdr:rowOff>123825</xdr:rowOff>
    </xdr:to>
    <xdr:sp macro="" textlink="">
      <xdr:nvSpPr>
        <xdr:cNvPr id="6282461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138</xdr:col>
      <xdr:colOff>0</xdr:colOff>
      <xdr:row>7</xdr:row>
      <xdr:rowOff>238125</xdr:rowOff>
    </xdr:from>
    <xdr:to>
      <xdr:col>138</xdr:col>
      <xdr:colOff>57150</xdr:colOff>
      <xdr:row>9</xdr:row>
      <xdr:rowOff>123825</xdr:rowOff>
    </xdr:to>
    <xdr:sp macro="" textlink="">
      <xdr:nvSpPr>
        <xdr:cNvPr id="6282462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138</xdr:col>
      <xdr:colOff>0</xdr:colOff>
      <xdr:row>7</xdr:row>
      <xdr:rowOff>238125</xdr:rowOff>
    </xdr:from>
    <xdr:to>
      <xdr:col>138</xdr:col>
      <xdr:colOff>57150</xdr:colOff>
      <xdr:row>9</xdr:row>
      <xdr:rowOff>123825</xdr:rowOff>
    </xdr:to>
    <xdr:sp macro="" textlink="">
      <xdr:nvSpPr>
        <xdr:cNvPr id="6282463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138</xdr:col>
      <xdr:colOff>0</xdr:colOff>
      <xdr:row>7</xdr:row>
      <xdr:rowOff>238125</xdr:rowOff>
    </xdr:from>
    <xdr:to>
      <xdr:col>138</xdr:col>
      <xdr:colOff>57150</xdr:colOff>
      <xdr:row>9</xdr:row>
      <xdr:rowOff>123825</xdr:rowOff>
    </xdr:to>
    <xdr:sp macro="" textlink="">
      <xdr:nvSpPr>
        <xdr:cNvPr id="6282464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144</xdr:col>
      <xdr:colOff>0</xdr:colOff>
      <xdr:row>5</xdr:row>
      <xdr:rowOff>238125</xdr:rowOff>
    </xdr:from>
    <xdr:to>
      <xdr:col>145</xdr:col>
      <xdr:colOff>0</xdr:colOff>
      <xdr:row>7</xdr:row>
      <xdr:rowOff>123825</xdr:rowOff>
    </xdr:to>
    <xdr:sp macro="" textlink="">
      <xdr:nvSpPr>
        <xdr:cNvPr id="6282465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144</xdr:col>
      <xdr:colOff>0</xdr:colOff>
      <xdr:row>5</xdr:row>
      <xdr:rowOff>238125</xdr:rowOff>
    </xdr:from>
    <xdr:to>
      <xdr:col>145</xdr:col>
      <xdr:colOff>0</xdr:colOff>
      <xdr:row>7</xdr:row>
      <xdr:rowOff>123825</xdr:rowOff>
    </xdr:to>
    <xdr:sp macro="" textlink="">
      <xdr:nvSpPr>
        <xdr:cNvPr id="6282466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144</xdr:col>
      <xdr:colOff>0</xdr:colOff>
      <xdr:row>5</xdr:row>
      <xdr:rowOff>238125</xdr:rowOff>
    </xdr:from>
    <xdr:to>
      <xdr:col>145</xdr:col>
      <xdr:colOff>0</xdr:colOff>
      <xdr:row>7</xdr:row>
      <xdr:rowOff>123825</xdr:rowOff>
    </xdr:to>
    <xdr:sp macro="" textlink="">
      <xdr:nvSpPr>
        <xdr:cNvPr id="6282467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144</xdr:col>
      <xdr:colOff>0</xdr:colOff>
      <xdr:row>5</xdr:row>
      <xdr:rowOff>238125</xdr:rowOff>
    </xdr:from>
    <xdr:to>
      <xdr:col>145</xdr:col>
      <xdr:colOff>0</xdr:colOff>
      <xdr:row>7</xdr:row>
      <xdr:rowOff>123825</xdr:rowOff>
    </xdr:to>
    <xdr:sp macro="" textlink="">
      <xdr:nvSpPr>
        <xdr:cNvPr id="6282468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142</xdr:col>
      <xdr:colOff>0</xdr:colOff>
      <xdr:row>5</xdr:row>
      <xdr:rowOff>238125</xdr:rowOff>
    </xdr:from>
    <xdr:to>
      <xdr:col>142</xdr:col>
      <xdr:colOff>57150</xdr:colOff>
      <xdr:row>7</xdr:row>
      <xdr:rowOff>123825</xdr:rowOff>
    </xdr:to>
    <xdr:sp macro="" textlink="">
      <xdr:nvSpPr>
        <xdr:cNvPr id="6282469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142</xdr:col>
      <xdr:colOff>0</xdr:colOff>
      <xdr:row>5</xdr:row>
      <xdr:rowOff>238125</xdr:rowOff>
    </xdr:from>
    <xdr:to>
      <xdr:col>142</xdr:col>
      <xdr:colOff>57150</xdr:colOff>
      <xdr:row>7</xdr:row>
      <xdr:rowOff>123825</xdr:rowOff>
    </xdr:to>
    <xdr:sp macro="" textlink="">
      <xdr:nvSpPr>
        <xdr:cNvPr id="6282470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142</xdr:col>
      <xdr:colOff>0</xdr:colOff>
      <xdr:row>5</xdr:row>
      <xdr:rowOff>238125</xdr:rowOff>
    </xdr:from>
    <xdr:to>
      <xdr:col>142</xdr:col>
      <xdr:colOff>57150</xdr:colOff>
      <xdr:row>7</xdr:row>
      <xdr:rowOff>123825</xdr:rowOff>
    </xdr:to>
    <xdr:sp macro="" textlink="">
      <xdr:nvSpPr>
        <xdr:cNvPr id="6282471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142</xdr:col>
      <xdr:colOff>0</xdr:colOff>
      <xdr:row>7</xdr:row>
      <xdr:rowOff>238125</xdr:rowOff>
    </xdr:from>
    <xdr:to>
      <xdr:col>142</xdr:col>
      <xdr:colOff>57150</xdr:colOff>
      <xdr:row>9</xdr:row>
      <xdr:rowOff>123825</xdr:rowOff>
    </xdr:to>
    <xdr:sp macro="" textlink="">
      <xdr:nvSpPr>
        <xdr:cNvPr id="6282472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142</xdr:col>
      <xdr:colOff>0</xdr:colOff>
      <xdr:row>7</xdr:row>
      <xdr:rowOff>238125</xdr:rowOff>
    </xdr:from>
    <xdr:to>
      <xdr:col>142</xdr:col>
      <xdr:colOff>57150</xdr:colOff>
      <xdr:row>9</xdr:row>
      <xdr:rowOff>123825</xdr:rowOff>
    </xdr:to>
    <xdr:sp macro="" textlink="">
      <xdr:nvSpPr>
        <xdr:cNvPr id="6282473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142</xdr:col>
      <xdr:colOff>0</xdr:colOff>
      <xdr:row>7</xdr:row>
      <xdr:rowOff>238125</xdr:rowOff>
    </xdr:from>
    <xdr:to>
      <xdr:col>142</xdr:col>
      <xdr:colOff>57150</xdr:colOff>
      <xdr:row>9</xdr:row>
      <xdr:rowOff>123825</xdr:rowOff>
    </xdr:to>
    <xdr:sp macro="" textlink="">
      <xdr:nvSpPr>
        <xdr:cNvPr id="6282474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148</xdr:col>
      <xdr:colOff>0</xdr:colOff>
      <xdr:row>5</xdr:row>
      <xdr:rowOff>238125</xdr:rowOff>
    </xdr:from>
    <xdr:to>
      <xdr:col>149</xdr:col>
      <xdr:colOff>0</xdr:colOff>
      <xdr:row>7</xdr:row>
      <xdr:rowOff>123825</xdr:rowOff>
    </xdr:to>
    <xdr:sp macro="" textlink="">
      <xdr:nvSpPr>
        <xdr:cNvPr id="6282475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148</xdr:col>
      <xdr:colOff>0</xdr:colOff>
      <xdr:row>5</xdr:row>
      <xdr:rowOff>238125</xdr:rowOff>
    </xdr:from>
    <xdr:to>
      <xdr:col>149</xdr:col>
      <xdr:colOff>0</xdr:colOff>
      <xdr:row>7</xdr:row>
      <xdr:rowOff>123825</xdr:rowOff>
    </xdr:to>
    <xdr:sp macro="" textlink="">
      <xdr:nvSpPr>
        <xdr:cNvPr id="6282476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148</xdr:col>
      <xdr:colOff>0</xdr:colOff>
      <xdr:row>5</xdr:row>
      <xdr:rowOff>238125</xdr:rowOff>
    </xdr:from>
    <xdr:to>
      <xdr:col>149</xdr:col>
      <xdr:colOff>0</xdr:colOff>
      <xdr:row>7</xdr:row>
      <xdr:rowOff>123825</xdr:rowOff>
    </xdr:to>
    <xdr:sp macro="" textlink="">
      <xdr:nvSpPr>
        <xdr:cNvPr id="6282477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148</xdr:col>
      <xdr:colOff>0</xdr:colOff>
      <xdr:row>5</xdr:row>
      <xdr:rowOff>238125</xdr:rowOff>
    </xdr:from>
    <xdr:to>
      <xdr:col>149</xdr:col>
      <xdr:colOff>0</xdr:colOff>
      <xdr:row>7</xdr:row>
      <xdr:rowOff>123825</xdr:rowOff>
    </xdr:to>
    <xdr:sp macro="" textlink="">
      <xdr:nvSpPr>
        <xdr:cNvPr id="6282478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146</xdr:col>
      <xdr:colOff>0</xdr:colOff>
      <xdr:row>5</xdr:row>
      <xdr:rowOff>238125</xdr:rowOff>
    </xdr:from>
    <xdr:to>
      <xdr:col>146</xdr:col>
      <xdr:colOff>57150</xdr:colOff>
      <xdr:row>7</xdr:row>
      <xdr:rowOff>123825</xdr:rowOff>
    </xdr:to>
    <xdr:sp macro="" textlink="">
      <xdr:nvSpPr>
        <xdr:cNvPr id="6282479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146</xdr:col>
      <xdr:colOff>0</xdr:colOff>
      <xdr:row>5</xdr:row>
      <xdr:rowOff>238125</xdr:rowOff>
    </xdr:from>
    <xdr:to>
      <xdr:col>146</xdr:col>
      <xdr:colOff>57150</xdr:colOff>
      <xdr:row>7</xdr:row>
      <xdr:rowOff>123825</xdr:rowOff>
    </xdr:to>
    <xdr:sp macro="" textlink="">
      <xdr:nvSpPr>
        <xdr:cNvPr id="6282480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146</xdr:col>
      <xdr:colOff>0</xdr:colOff>
      <xdr:row>5</xdr:row>
      <xdr:rowOff>238125</xdr:rowOff>
    </xdr:from>
    <xdr:to>
      <xdr:col>146</xdr:col>
      <xdr:colOff>57150</xdr:colOff>
      <xdr:row>7</xdr:row>
      <xdr:rowOff>123825</xdr:rowOff>
    </xdr:to>
    <xdr:sp macro="" textlink="">
      <xdr:nvSpPr>
        <xdr:cNvPr id="6282481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146</xdr:col>
      <xdr:colOff>0</xdr:colOff>
      <xdr:row>7</xdr:row>
      <xdr:rowOff>238125</xdr:rowOff>
    </xdr:from>
    <xdr:to>
      <xdr:col>146</xdr:col>
      <xdr:colOff>57150</xdr:colOff>
      <xdr:row>9</xdr:row>
      <xdr:rowOff>123825</xdr:rowOff>
    </xdr:to>
    <xdr:sp macro="" textlink="">
      <xdr:nvSpPr>
        <xdr:cNvPr id="6282482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146</xdr:col>
      <xdr:colOff>0</xdr:colOff>
      <xdr:row>7</xdr:row>
      <xdr:rowOff>238125</xdr:rowOff>
    </xdr:from>
    <xdr:to>
      <xdr:col>146</xdr:col>
      <xdr:colOff>57150</xdr:colOff>
      <xdr:row>9</xdr:row>
      <xdr:rowOff>123825</xdr:rowOff>
    </xdr:to>
    <xdr:sp macro="" textlink="">
      <xdr:nvSpPr>
        <xdr:cNvPr id="6282483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146</xdr:col>
      <xdr:colOff>0</xdr:colOff>
      <xdr:row>7</xdr:row>
      <xdr:rowOff>238125</xdr:rowOff>
    </xdr:from>
    <xdr:to>
      <xdr:col>146</xdr:col>
      <xdr:colOff>57150</xdr:colOff>
      <xdr:row>9</xdr:row>
      <xdr:rowOff>123825</xdr:rowOff>
    </xdr:to>
    <xdr:sp macro="" textlink="">
      <xdr:nvSpPr>
        <xdr:cNvPr id="6282484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152</xdr:col>
      <xdr:colOff>0</xdr:colOff>
      <xdr:row>5</xdr:row>
      <xdr:rowOff>238125</xdr:rowOff>
    </xdr:from>
    <xdr:to>
      <xdr:col>153</xdr:col>
      <xdr:colOff>0</xdr:colOff>
      <xdr:row>7</xdr:row>
      <xdr:rowOff>123825</xdr:rowOff>
    </xdr:to>
    <xdr:sp macro="" textlink="">
      <xdr:nvSpPr>
        <xdr:cNvPr id="6282485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152</xdr:col>
      <xdr:colOff>0</xdr:colOff>
      <xdr:row>5</xdr:row>
      <xdr:rowOff>238125</xdr:rowOff>
    </xdr:from>
    <xdr:to>
      <xdr:col>153</xdr:col>
      <xdr:colOff>0</xdr:colOff>
      <xdr:row>7</xdr:row>
      <xdr:rowOff>123825</xdr:rowOff>
    </xdr:to>
    <xdr:sp macro="" textlink="">
      <xdr:nvSpPr>
        <xdr:cNvPr id="6282486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152</xdr:col>
      <xdr:colOff>0</xdr:colOff>
      <xdr:row>5</xdr:row>
      <xdr:rowOff>238125</xdr:rowOff>
    </xdr:from>
    <xdr:to>
      <xdr:col>153</xdr:col>
      <xdr:colOff>0</xdr:colOff>
      <xdr:row>7</xdr:row>
      <xdr:rowOff>123825</xdr:rowOff>
    </xdr:to>
    <xdr:sp macro="" textlink="">
      <xdr:nvSpPr>
        <xdr:cNvPr id="6282487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152</xdr:col>
      <xdr:colOff>0</xdr:colOff>
      <xdr:row>5</xdr:row>
      <xdr:rowOff>238125</xdr:rowOff>
    </xdr:from>
    <xdr:to>
      <xdr:col>153</xdr:col>
      <xdr:colOff>0</xdr:colOff>
      <xdr:row>7</xdr:row>
      <xdr:rowOff>123825</xdr:rowOff>
    </xdr:to>
    <xdr:sp macro="" textlink="">
      <xdr:nvSpPr>
        <xdr:cNvPr id="6282488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150</xdr:col>
      <xdr:colOff>0</xdr:colOff>
      <xdr:row>5</xdr:row>
      <xdr:rowOff>238125</xdr:rowOff>
    </xdr:from>
    <xdr:to>
      <xdr:col>150</xdr:col>
      <xdr:colOff>57150</xdr:colOff>
      <xdr:row>7</xdr:row>
      <xdr:rowOff>123825</xdr:rowOff>
    </xdr:to>
    <xdr:sp macro="" textlink="">
      <xdr:nvSpPr>
        <xdr:cNvPr id="6282489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150</xdr:col>
      <xdr:colOff>0</xdr:colOff>
      <xdr:row>5</xdr:row>
      <xdr:rowOff>238125</xdr:rowOff>
    </xdr:from>
    <xdr:to>
      <xdr:col>150</xdr:col>
      <xdr:colOff>57150</xdr:colOff>
      <xdr:row>7</xdr:row>
      <xdr:rowOff>123825</xdr:rowOff>
    </xdr:to>
    <xdr:sp macro="" textlink="">
      <xdr:nvSpPr>
        <xdr:cNvPr id="6282490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150</xdr:col>
      <xdr:colOff>0</xdr:colOff>
      <xdr:row>5</xdr:row>
      <xdr:rowOff>238125</xdr:rowOff>
    </xdr:from>
    <xdr:to>
      <xdr:col>150</xdr:col>
      <xdr:colOff>57150</xdr:colOff>
      <xdr:row>7</xdr:row>
      <xdr:rowOff>123825</xdr:rowOff>
    </xdr:to>
    <xdr:sp macro="" textlink="">
      <xdr:nvSpPr>
        <xdr:cNvPr id="6282491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150</xdr:col>
      <xdr:colOff>0</xdr:colOff>
      <xdr:row>7</xdr:row>
      <xdr:rowOff>238125</xdr:rowOff>
    </xdr:from>
    <xdr:to>
      <xdr:col>150</xdr:col>
      <xdr:colOff>57150</xdr:colOff>
      <xdr:row>9</xdr:row>
      <xdr:rowOff>123825</xdr:rowOff>
    </xdr:to>
    <xdr:sp macro="" textlink="">
      <xdr:nvSpPr>
        <xdr:cNvPr id="6282492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150</xdr:col>
      <xdr:colOff>0</xdr:colOff>
      <xdr:row>7</xdr:row>
      <xdr:rowOff>238125</xdr:rowOff>
    </xdr:from>
    <xdr:to>
      <xdr:col>150</xdr:col>
      <xdr:colOff>57150</xdr:colOff>
      <xdr:row>9</xdr:row>
      <xdr:rowOff>123825</xdr:rowOff>
    </xdr:to>
    <xdr:sp macro="" textlink="">
      <xdr:nvSpPr>
        <xdr:cNvPr id="6282493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150</xdr:col>
      <xdr:colOff>0</xdr:colOff>
      <xdr:row>7</xdr:row>
      <xdr:rowOff>238125</xdr:rowOff>
    </xdr:from>
    <xdr:to>
      <xdr:col>150</xdr:col>
      <xdr:colOff>57150</xdr:colOff>
      <xdr:row>9</xdr:row>
      <xdr:rowOff>123825</xdr:rowOff>
    </xdr:to>
    <xdr:sp macro="" textlink="">
      <xdr:nvSpPr>
        <xdr:cNvPr id="6282494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156</xdr:col>
      <xdr:colOff>0</xdr:colOff>
      <xdr:row>5</xdr:row>
      <xdr:rowOff>238125</xdr:rowOff>
    </xdr:from>
    <xdr:to>
      <xdr:col>157</xdr:col>
      <xdr:colOff>0</xdr:colOff>
      <xdr:row>7</xdr:row>
      <xdr:rowOff>123825</xdr:rowOff>
    </xdr:to>
    <xdr:sp macro="" textlink="">
      <xdr:nvSpPr>
        <xdr:cNvPr id="6282495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156</xdr:col>
      <xdr:colOff>0</xdr:colOff>
      <xdr:row>5</xdr:row>
      <xdr:rowOff>238125</xdr:rowOff>
    </xdr:from>
    <xdr:to>
      <xdr:col>157</xdr:col>
      <xdr:colOff>0</xdr:colOff>
      <xdr:row>7</xdr:row>
      <xdr:rowOff>123825</xdr:rowOff>
    </xdr:to>
    <xdr:sp macro="" textlink="">
      <xdr:nvSpPr>
        <xdr:cNvPr id="6282496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156</xdr:col>
      <xdr:colOff>0</xdr:colOff>
      <xdr:row>5</xdr:row>
      <xdr:rowOff>238125</xdr:rowOff>
    </xdr:from>
    <xdr:to>
      <xdr:col>157</xdr:col>
      <xdr:colOff>0</xdr:colOff>
      <xdr:row>7</xdr:row>
      <xdr:rowOff>123825</xdr:rowOff>
    </xdr:to>
    <xdr:sp macro="" textlink="">
      <xdr:nvSpPr>
        <xdr:cNvPr id="6282497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156</xdr:col>
      <xdr:colOff>0</xdr:colOff>
      <xdr:row>5</xdr:row>
      <xdr:rowOff>238125</xdr:rowOff>
    </xdr:from>
    <xdr:to>
      <xdr:col>157</xdr:col>
      <xdr:colOff>0</xdr:colOff>
      <xdr:row>7</xdr:row>
      <xdr:rowOff>123825</xdr:rowOff>
    </xdr:to>
    <xdr:sp macro="" textlink="">
      <xdr:nvSpPr>
        <xdr:cNvPr id="6282498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154</xdr:col>
      <xdr:colOff>0</xdr:colOff>
      <xdr:row>5</xdr:row>
      <xdr:rowOff>238125</xdr:rowOff>
    </xdr:from>
    <xdr:to>
      <xdr:col>154</xdr:col>
      <xdr:colOff>57150</xdr:colOff>
      <xdr:row>7</xdr:row>
      <xdr:rowOff>123825</xdr:rowOff>
    </xdr:to>
    <xdr:sp macro="" textlink="">
      <xdr:nvSpPr>
        <xdr:cNvPr id="6282499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154</xdr:col>
      <xdr:colOff>0</xdr:colOff>
      <xdr:row>5</xdr:row>
      <xdr:rowOff>238125</xdr:rowOff>
    </xdr:from>
    <xdr:to>
      <xdr:col>154</xdr:col>
      <xdr:colOff>57150</xdr:colOff>
      <xdr:row>7</xdr:row>
      <xdr:rowOff>123825</xdr:rowOff>
    </xdr:to>
    <xdr:sp macro="" textlink="">
      <xdr:nvSpPr>
        <xdr:cNvPr id="6282500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154</xdr:col>
      <xdr:colOff>0</xdr:colOff>
      <xdr:row>5</xdr:row>
      <xdr:rowOff>238125</xdr:rowOff>
    </xdr:from>
    <xdr:to>
      <xdr:col>154</xdr:col>
      <xdr:colOff>57150</xdr:colOff>
      <xdr:row>7</xdr:row>
      <xdr:rowOff>123825</xdr:rowOff>
    </xdr:to>
    <xdr:sp macro="" textlink="">
      <xdr:nvSpPr>
        <xdr:cNvPr id="6282501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154</xdr:col>
      <xdr:colOff>0</xdr:colOff>
      <xdr:row>7</xdr:row>
      <xdr:rowOff>238125</xdr:rowOff>
    </xdr:from>
    <xdr:to>
      <xdr:col>154</xdr:col>
      <xdr:colOff>57150</xdr:colOff>
      <xdr:row>9</xdr:row>
      <xdr:rowOff>123825</xdr:rowOff>
    </xdr:to>
    <xdr:sp macro="" textlink="">
      <xdr:nvSpPr>
        <xdr:cNvPr id="6282502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154</xdr:col>
      <xdr:colOff>0</xdr:colOff>
      <xdr:row>7</xdr:row>
      <xdr:rowOff>238125</xdr:rowOff>
    </xdr:from>
    <xdr:to>
      <xdr:col>154</xdr:col>
      <xdr:colOff>57150</xdr:colOff>
      <xdr:row>9</xdr:row>
      <xdr:rowOff>123825</xdr:rowOff>
    </xdr:to>
    <xdr:sp macro="" textlink="">
      <xdr:nvSpPr>
        <xdr:cNvPr id="6282503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154</xdr:col>
      <xdr:colOff>0</xdr:colOff>
      <xdr:row>7</xdr:row>
      <xdr:rowOff>238125</xdr:rowOff>
    </xdr:from>
    <xdr:to>
      <xdr:col>154</xdr:col>
      <xdr:colOff>57150</xdr:colOff>
      <xdr:row>9</xdr:row>
      <xdr:rowOff>123825</xdr:rowOff>
    </xdr:to>
    <xdr:sp macro="" textlink="">
      <xdr:nvSpPr>
        <xdr:cNvPr id="6282504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160</xdr:col>
      <xdr:colOff>0</xdr:colOff>
      <xdr:row>5</xdr:row>
      <xdr:rowOff>238125</xdr:rowOff>
    </xdr:from>
    <xdr:to>
      <xdr:col>161</xdr:col>
      <xdr:colOff>0</xdr:colOff>
      <xdr:row>7</xdr:row>
      <xdr:rowOff>123825</xdr:rowOff>
    </xdr:to>
    <xdr:sp macro="" textlink="">
      <xdr:nvSpPr>
        <xdr:cNvPr id="6282505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160</xdr:col>
      <xdr:colOff>0</xdr:colOff>
      <xdr:row>5</xdr:row>
      <xdr:rowOff>238125</xdr:rowOff>
    </xdr:from>
    <xdr:to>
      <xdr:col>161</xdr:col>
      <xdr:colOff>0</xdr:colOff>
      <xdr:row>7</xdr:row>
      <xdr:rowOff>123825</xdr:rowOff>
    </xdr:to>
    <xdr:sp macro="" textlink="">
      <xdr:nvSpPr>
        <xdr:cNvPr id="6282506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160</xdr:col>
      <xdr:colOff>0</xdr:colOff>
      <xdr:row>5</xdr:row>
      <xdr:rowOff>238125</xdr:rowOff>
    </xdr:from>
    <xdr:to>
      <xdr:col>161</xdr:col>
      <xdr:colOff>0</xdr:colOff>
      <xdr:row>7</xdr:row>
      <xdr:rowOff>123825</xdr:rowOff>
    </xdr:to>
    <xdr:sp macro="" textlink="">
      <xdr:nvSpPr>
        <xdr:cNvPr id="6282507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160</xdr:col>
      <xdr:colOff>0</xdr:colOff>
      <xdr:row>5</xdr:row>
      <xdr:rowOff>238125</xdr:rowOff>
    </xdr:from>
    <xdr:to>
      <xdr:col>161</xdr:col>
      <xdr:colOff>0</xdr:colOff>
      <xdr:row>7</xdr:row>
      <xdr:rowOff>123825</xdr:rowOff>
    </xdr:to>
    <xdr:sp macro="" textlink="">
      <xdr:nvSpPr>
        <xdr:cNvPr id="6282508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158</xdr:col>
      <xdr:colOff>0</xdr:colOff>
      <xdr:row>5</xdr:row>
      <xdr:rowOff>238125</xdr:rowOff>
    </xdr:from>
    <xdr:to>
      <xdr:col>158</xdr:col>
      <xdr:colOff>57150</xdr:colOff>
      <xdr:row>7</xdr:row>
      <xdr:rowOff>123825</xdr:rowOff>
    </xdr:to>
    <xdr:sp macro="" textlink="">
      <xdr:nvSpPr>
        <xdr:cNvPr id="6282509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158</xdr:col>
      <xdr:colOff>0</xdr:colOff>
      <xdr:row>5</xdr:row>
      <xdr:rowOff>238125</xdr:rowOff>
    </xdr:from>
    <xdr:to>
      <xdr:col>158</xdr:col>
      <xdr:colOff>57150</xdr:colOff>
      <xdr:row>7</xdr:row>
      <xdr:rowOff>123825</xdr:rowOff>
    </xdr:to>
    <xdr:sp macro="" textlink="">
      <xdr:nvSpPr>
        <xdr:cNvPr id="6282510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158</xdr:col>
      <xdr:colOff>0</xdr:colOff>
      <xdr:row>5</xdr:row>
      <xdr:rowOff>238125</xdr:rowOff>
    </xdr:from>
    <xdr:to>
      <xdr:col>158</xdr:col>
      <xdr:colOff>57150</xdr:colOff>
      <xdr:row>7</xdr:row>
      <xdr:rowOff>123825</xdr:rowOff>
    </xdr:to>
    <xdr:sp macro="" textlink="">
      <xdr:nvSpPr>
        <xdr:cNvPr id="6282511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158</xdr:col>
      <xdr:colOff>0</xdr:colOff>
      <xdr:row>7</xdr:row>
      <xdr:rowOff>238125</xdr:rowOff>
    </xdr:from>
    <xdr:to>
      <xdr:col>158</xdr:col>
      <xdr:colOff>57150</xdr:colOff>
      <xdr:row>9</xdr:row>
      <xdr:rowOff>123825</xdr:rowOff>
    </xdr:to>
    <xdr:sp macro="" textlink="">
      <xdr:nvSpPr>
        <xdr:cNvPr id="6282512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158</xdr:col>
      <xdr:colOff>0</xdr:colOff>
      <xdr:row>7</xdr:row>
      <xdr:rowOff>238125</xdr:rowOff>
    </xdr:from>
    <xdr:to>
      <xdr:col>158</xdr:col>
      <xdr:colOff>57150</xdr:colOff>
      <xdr:row>9</xdr:row>
      <xdr:rowOff>123825</xdr:rowOff>
    </xdr:to>
    <xdr:sp macro="" textlink="">
      <xdr:nvSpPr>
        <xdr:cNvPr id="6282513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158</xdr:col>
      <xdr:colOff>0</xdr:colOff>
      <xdr:row>7</xdr:row>
      <xdr:rowOff>238125</xdr:rowOff>
    </xdr:from>
    <xdr:to>
      <xdr:col>158</xdr:col>
      <xdr:colOff>57150</xdr:colOff>
      <xdr:row>9</xdr:row>
      <xdr:rowOff>123825</xdr:rowOff>
    </xdr:to>
    <xdr:sp macro="" textlink="">
      <xdr:nvSpPr>
        <xdr:cNvPr id="6282514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164</xdr:col>
      <xdr:colOff>0</xdr:colOff>
      <xdr:row>5</xdr:row>
      <xdr:rowOff>238125</xdr:rowOff>
    </xdr:from>
    <xdr:to>
      <xdr:col>165</xdr:col>
      <xdr:colOff>0</xdr:colOff>
      <xdr:row>7</xdr:row>
      <xdr:rowOff>123825</xdr:rowOff>
    </xdr:to>
    <xdr:sp macro="" textlink="">
      <xdr:nvSpPr>
        <xdr:cNvPr id="6282515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164</xdr:col>
      <xdr:colOff>0</xdr:colOff>
      <xdr:row>5</xdr:row>
      <xdr:rowOff>238125</xdr:rowOff>
    </xdr:from>
    <xdr:to>
      <xdr:col>165</xdr:col>
      <xdr:colOff>0</xdr:colOff>
      <xdr:row>7</xdr:row>
      <xdr:rowOff>123825</xdr:rowOff>
    </xdr:to>
    <xdr:sp macro="" textlink="">
      <xdr:nvSpPr>
        <xdr:cNvPr id="6282516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164</xdr:col>
      <xdr:colOff>0</xdr:colOff>
      <xdr:row>5</xdr:row>
      <xdr:rowOff>238125</xdr:rowOff>
    </xdr:from>
    <xdr:to>
      <xdr:col>165</xdr:col>
      <xdr:colOff>0</xdr:colOff>
      <xdr:row>7</xdr:row>
      <xdr:rowOff>123825</xdr:rowOff>
    </xdr:to>
    <xdr:sp macro="" textlink="">
      <xdr:nvSpPr>
        <xdr:cNvPr id="6282517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164</xdr:col>
      <xdr:colOff>0</xdr:colOff>
      <xdr:row>5</xdr:row>
      <xdr:rowOff>238125</xdr:rowOff>
    </xdr:from>
    <xdr:to>
      <xdr:col>165</xdr:col>
      <xdr:colOff>0</xdr:colOff>
      <xdr:row>7</xdr:row>
      <xdr:rowOff>123825</xdr:rowOff>
    </xdr:to>
    <xdr:sp macro="" textlink="">
      <xdr:nvSpPr>
        <xdr:cNvPr id="6282518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162</xdr:col>
      <xdr:colOff>0</xdr:colOff>
      <xdr:row>5</xdr:row>
      <xdr:rowOff>238125</xdr:rowOff>
    </xdr:from>
    <xdr:to>
      <xdr:col>162</xdr:col>
      <xdr:colOff>57150</xdr:colOff>
      <xdr:row>7</xdr:row>
      <xdr:rowOff>123825</xdr:rowOff>
    </xdr:to>
    <xdr:sp macro="" textlink="">
      <xdr:nvSpPr>
        <xdr:cNvPr id="6282519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162</xdr:col>
      <xdr:colOff>0</xdr:colOff>
      <xdr:row>5</xdr:row>
      <xdr:rowOff>238125</xdr:rowOff>
    </xdr:from>
    <xdr:to>
      <xdr:col>162</xdr:col>
      <xdr:colOff>57150</xdr:colOff>
      <xdr:row>7</xdr:row>
      <xdr:rowOff>123825</xdr:rowOff>
    </xdr:to>
    <xdr:sp macro="" textlink="">
      <xdr:nvSpPr>
        <xdr:cNvPr id="6282520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162</xdr:col>
      <xdr:colOff>0</xdr:colOff>
      <xdr:row>5</xdr:row>
      <xdr:rowOff>238125</xdr:rowOff>
    </xdr:from>
    <xdr:to>
      <xdr:col>162</xdr:col>
      <xdr:colOff>57150</xdr:colOff>
      <xdr:row>7</xdr:row>
      <xdr:rowOff>123825</xdr:rowOff>
    </xdr:to>
    <xdr:sp macro="" textlink="">
      <xdr:nvSpPr>
        <xdr:cNvPr id="6282521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162</xdr:col>
      <xdr:colOff>0</xdr:colOff>
      <xdr:row>7</xdr:row>
      <xdr:rowOff>238125</xdr:rowOff>
    </xdr:from>
    <xdr:to>
      <xdr:col>162</xdr:col>
      <xdr:colOff>57150</xdr:colOff>
      <xdr:row>9</xdr:row>
      <xdr:rowOff>123825</xdr:rowOff>
    </xdr:to>
    <xdr:sp macro="" textlink="">
      <xdr:nvSpPr>
        <xdr:cNvPr id="6282522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162</xdr:col>
      <xdr:colOff>0</xdr:colOff>
      <xdr:row>7</xdr:row>
      <xdr:rowOff>238125</xdr:rowOff>
    </xdr:from>
    <xdr:to>
      <xdr:col>162</xdr:col>
      <xdr:colOff>57150</xdr:colOff>
      <xdr:row>9</xdr:row>
      <xdr:rowOff>123825</xdr:rowOff>
    </xdr:to>
    <xdr:sp macro="" textlink="">
      <xdr:nvSpPr>
        <xdr:cNvPr id="6282523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162</xdr:col>
      <xdr:colOff>0</xdr:colOff>
      <xdr:row>7</xdr:row>
      <xdr:rowOff>238125</xdr:rowOff>
    </xdr:from>
    <xdr:to>
      <xdr:col>162</xdr:col>
      <xdr:colOff>57150</xdr:colOff>
      <xdr:row>9</xdr:row>
      <xdr:rowOff>123825</xdr:rowOff>
    </xdr:to>
    <xdr:sp macro="" textlink="">
      <xdr:nvSpPr>
        <xdr:cNvPr id="6282524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168</xdr:col>
      <xdr:colOff>0</xdr:colOff>
      <xdr:row>5</xdr:row>
      <xdr:rowOff>238125</xdr:rowOff>
    </xdr:from>
    <xdr:to>
      <xdr:col>169</xdr:col>
      <xdr:colOff>0</xdr:colOff>
      <xdr:row>7</xdr:row>
      <xdr:rowOff>123825</xdr:rowOff>
    </xdr:to>
    <xdr:sp macro="" textlink="">
      <xdr:nvSpPr>
        <xdr:cNvPr id="6282525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168</xdr:col>
      <xdr:colOff>0</xdr:colOff>
      <xdr:row>5</xdr:row>
      <xdr:rowOff>238125</xdr:rowOff>
    </xdr:from>
    <xdr:to>
      <xdr:col>169</xdr:col>
      <xdr:colOff>0</xdr:colOff>
      <xdr:row>7</xdr:row>
      <xdr:rowOff>123825</xdr:rowOff>
    </xdr:to>
    <xdr:sp macro="" textlink="">
      <xdr:nvSpPr>
        <xdr:cNvPr id="6282526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168</xdr:col>
      <xdr:colOff>0</xdr:colOff>
      <xdr:row>5</xdr:row>
      <xdr:rowOff>238125</xdr:rowOff>
    </xdr:from>
    <xdr:to>
      <xdr:col>169</xdr:col>
      <xdr:colOff>0</xdr:colOff>
      <xdr:row>7</xdr:row>
      <xdr:rowOff>123825</xdr:rowOff>
    </xdr:to>
    <xdr:sp macro="" textlink="">
      <xdr:nvSpPr>
        <xdr:cNvPr id="6282527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168</xdr:col>
      <xdr:colOff>0</xdr:colOff>
      <xdr:row>5</xdr:row>
      <xdr:rowOff>238125</xdr:rowOff>
    </xdr:from>
    <xdr:to>
      <xdr:col>169</xdr:col>
      <xdr:colOff>0</xdr:colOff>
      <xdr:row>7</xdr:row>
      <xdr:rowOff>123825</xdr:rowOff>
    </xdr:to>
    <xdr:sp macro="" textlink="">
      <xdr:nvSpPr>
        <xdr:cNvPr id="6282528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166</xdr:col>
      <xdr:colOff>0</xdr:colOff>
      <xdr:row>5</xdr:row>
      <xdr:rowOff>238125</xdr:rowOff>
    </xdr:from>
    <xdr:to>
      <xdr:col>166</xdr:col>
      <xdr:colOff>57150</xdr:colOff>
      <xdr:row>7</xdr:row>
      <xdr:rowOff>123825</xdr:rowOff>
    </xdr:to>
    <xdr:sp macro="" textlink="">
      <xdr:nvSpPr>
        <xdr:cNvPr id="6282529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166</xdr:col>
      <xdr:colOff>0</xdr:colOff>
      <xdr:row>5</xdr:row>
      <xdr:rowOff>238125</xdr:rowOff>
    </xdr:from>
    <xdr:to>
      <xdr:col>166</xdr:col>
      <xdr:colOff>57150</xdr:colOff>
      <xdr:row>7</xdr:row>
      <xdr:rowOff>123825</xdr:rowOff>
    </xdr:to>
    <xdr:sp macro="" textlink="">
      <xdr:nvSpPr>
        <xdr:cNvPr id="6282530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166</xdr:col>
      <xdr:colOff>0</xdr:colOff>
      <xdr:row>5</xdr:row>
      <xdr:rowOff>238125</xdr:rowOff>
    </xdr:from>
    <xdr:to>
      <xdr:col>166</xdr:col>
      <xdr:colOff>57150</xdr:colOff>
      <xdr:row>7</xdr:row>
      <xdr:rowOff>123825</xdr:rowOff>
    </xdr:to>
    <xdr:sp macro="" textlink="">
      <xdr:nvSpPr>
        <xdr:cNvPr id="6282531" name="Text 2"/>
        <xdr:cNvSpPr txBox="1">
          <a:spLocks noChangeArrowheads="1"/>
        </xdr:cNvSpPr>
      </xdr:nvSpPr>
      <xdr:spPr bwMode="auto">
        <a:xfrm>
          <a:off x="1543050" y="2133600"/>
          <a:ext cx="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166</xdr:col>
      <xdr:colOff>0</xdr:colOff>
      <xdr:row>7</xdr:row>
      <xdr:rowOff>238125</xdr:rowOff>
    </xdr:from>
    <xdr:to>
      <xdr:col>166</xdr:col>
      <xdr:colOff>57150</xdr:colOff>
      <xdr:row>9</xdr:row>
      <xdr:rowOff>123825</xdr:rowOff>
    </xdr:to>
    <xdr:sp macro="" textlink="">
      <xdr:nvSpPr>
        <xdr:cNvPr id="6282532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166</xdr:col>
      <xdr:colOff>0</xdr:colOff>
      <xdr:row>7</xdr:row>
      <xdr:rowOff>238125</xdr:rowOff>
    </xdr:from>
    <xdr:to>
      <xdr:col>166</xdr:col>
      <xdr:colOff>57150</xdr:colOff>
      <xdr:row>9</xdr:row>
      <xdr:rowOff>123825</xdr:rowOff>
    </xdr:to>
    <xdr:sp macro="" textlink="">
      <xdr:nvSpPr>
        <xdr:cNvPr id="6282533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166</xdr:col>
      <xdr:colOff>0</xdr:colOff>
      <xdr:row>7</xdr:row>
      <xdr:rowOff>238125</xdr:rowOff>
    </xdr:from>
    <xdr:to>
      <xdr:col>166</xdr:col>
      <xdr:colOff>57150</xdr:colOff>
      <xdr:row>9</xdr:row>
      <xdr:rowOff>123825</xdr:rowOff>
    </xdr:to>
    <xdr:sp macro="" textlink="">
      <xdr:nvSpPr>
        <xdr:cNvPr id="6282534" name="Text 2"/>
        <xdr:cNvSpPr txBox="1">
          <a:spLocks noChangeArrowheads="1"/>
        </xdr:cNvSpPr>
      </xdr:nvSpPr>
      <xdr:spPr bwMode="auto">
        <a:xfrm>
          <a:off x="1543050" y="3343275"/>
          <a:ext cx="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172</xdr:col>
      <xdr:colOff>0</xdr:colOff>
      <xdr:row>5</xdr:row>
      <xdr:rowOff>238125</xdr:rowOff>
    </xdr:from>
    <xdr:to>
      <xdr:col>173</xdr:col>
      <xdr:colOff>0</xdr:colOff>
      <xdr:row>7</xdr:row>
      <xdr:rowOff>123825</xdr:rowOff>
    </xdr:to>
    <xdr:sp macro="" textlink="">
      <xdr:nvSpPr>
        <xdr:cNvPr id="6282535" name="Text 2"/>
        <xdr:cNvSpPr txBox="1">
          <a:spLocks noChangeArrowheads="1"/>
        </xdr:cNvSpPr>
      </xdr:nvSpPr>
      <xdr:spPr bwMode="auto">
        <a:xfrm>
          <a:off x="2457450" y="2133600"/>
          <a:ext cx="352425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172</xdr:col>
      <xdr:colOff>0</xdr:colOff>
      <xdr:row>5</xdr:row>
      <xdr:rowOff>238125</xdr:rowOff>
    </xdr:from>
    <xdr:to>
      <xdr:col>173</xdr:col>
      <xdr:colOff>0</xdr:colOff>
      <xdr:row>7</xdr:row>
      <xdr:rowOff>123825</xdr:rowOff>
    </xdr:to>
    <xdr:sp macro="" textlink="">
      <xdr:nvSpPr>
        <xdr:cNvPr id="6282536" name="Text 2"/>
        <xdr:cNvSpPr txBox="1">
          <a:spLocks noChangeArrowheads="1"/>
        </xdr:cNvSpPr>
      </xdr:nvSpPr>
      <xdr:spPr bwMode="auto">
        <a:xfrm>
          <a:off x="2457450" y="2133600"/>
          <a:ext cx="352425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172</xdr:col>
      <xdr:colOff>0</xdr:colOff>
      <xdr:row>5</xdr:row>
      <xdr:rowOff>238125</xdr:rowOff>
    </xdr:from>
    <xdr:to>
      <xdr:col>173</xdr:col>
      <xdr:colOff>0</xdr:colOff>
      <xdr:row>7</xdr:row>
      <xdr:rowOff>123825</xdr:rowOff>
    </xdr:to>
    <xdr:sp macro="" textlink="">
      <xdr:nvSpPr>
        <xdr:cNvPr id="6282537" name="Text 2"/>
        <xdr:cNvSpPr txBox="1">
          <a:spLocks noChangeArrowheads="1"/>
        </xdr:cNvSpPr>
      </xdr:nvSpPr>
      <xdr:spPr bwMode="auto">
        <a:xfrm>
          <a:off x="2457450" y="2133600"/>
          <a:ext cx="352425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172</xdr:col>
      <xdr:colOff>0</xdr:colOff>
      <xdr:row>5</xdr:row>
      <xdr:rowOff>238125</xdr:rowOff>
    </xdr:from>
    <xdr:to>
      <xdr:col>173</xdr:col>
      <xdr:colOff>0</xdr:colOff>
      <xdr:row>7</xdr:row>
      <xdr:rowOff>123825</xdr:rowOff>
    </xdr:to>
    <xdr:sp macro="" textlink="">
      <xdr:nvSpPr>
        <xdr:cNvPr id="6282538" name="Text 2"/>
        <xdr:cNvSpPr txBox="1">
          <a:spLocks noChangeArrowheads="1"/>
        </xdr:cNvSpPr>
      </xdr:nvSpPr>
      <xdr:spPr bwMode="auto">
        <a:xfrm>
          <a:off x="2457450" y="2133600"/>
          <a:ext cx="352425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170</xdr:col>
      <xdr:colOff>0</xdr:colOff>
      <xdr:row>5</xdr:row>
      <xdr:rowOff>238125</xdr:rowOff>
    </xdr:from>
    <xdr:to>
      <xdr:col>170</xdr:col>
      <xdr:colOff>57150</xdr:colOff>
      <xdr:row>7</xdr:row>
      <xdr:rowOff>123825</xdr:rowOff>
    </xdr:to>
    <xdr:sp macro="" textlink="">
      <xdr:nvSpPr>
        <xdr:cNvPr id="6282539" name="Text 2"/>
        <xdr:cNvSpPr txBox="1">
          <a:spLocks noChangeArrowheads="1"/>
        </xdr:cNvSpPr>
      </xdr:nvSpPr>
      <xdr:spPr bwMode="auto">
        <a:xfrm>
          <a:off x="1543050" y="2133600"/>
          <a:ext cx="5715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170</xdr:col>
      <xdr:colOff>0</xdr:colOff>
      <xdr:row>5</xdr:row>
      <xdr:rowOff>238125</xdr:rowOff>
    </xdr:from>
    <xdr:to>
      <xdr:col>170</xdr:col>
      <xdr:colOff>57150</xdr:colOff>
      <xdr:row>7</xdr:row>
      <xdr:rowOff>123825</xdr:rowOff>
    </xdr:to>
    <xdr:sp macro="" textlink="">
      <xdr:nvSpPr>
        <xdr:cNvPr id="6282540" name="Text 2"/>
        <xdr:cNvSpPr txBox="1">
          <a:spLocks noChangeArrowheads="1"/>
        </xdr:cNvSpPr>
      </xdr:nvSpPr>
      <xdr:spPr bwMode="auto">
        <a:xfrm>
          <a:off x="1543050" y="2133600"/>
          <a:ext cx="5715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170</xdr:col>
      <xdr:colOff>0</xdr:colOff>
      <xdr:row>5</xdr:row>
      <xdr:rowOff>238125</xdr:rowOff>
    </xdr:from>
    <xdr:to>
      <xdr:col>170</xdr:col>
      <xdr:colOff>57150</xdr:colOff>
      <xdr:row>7</xdr:row>
      <xdr:rowOff>123825</xdr:rowOff>
    </xdr:to>
    <xdr:sp macro="" textlink="">
      <xdr:nvSpPr>
        <xdr:cNvPr id="6282541" name="Text 2"/>
        <xdr:cNvSpPr txBox="1">
          <a:spLocks noChangeArrowheads="1"/>
        </xdr:cNvSpPr>
      </xdr:nvSpPr>
      <xdr:spPr bwMode="auto">
        <a:xfrm>
          <a:off x="1543050" y="2133600"/>
          <a:ext cx="5715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170</xdr:col>
      <xdr:colOff>0</xdr:colOff>
      <xdr:row>7</xdr:row>
      <xdr:rowOff>238125</xdr:rowOff>
    </xdr:from>
    <xdr:to>
      <xdr:col>170</xdr:col>
      <xdr:colOff>57150</xdr:colOff>
      <xdr:row>9</xdr:row>
      <xdr:rowOff>123825</xdr:rowOff>
    </xdr:to>
    <xdr:sp macro="" textlink="">
      <xdr:nvSpPr>
        <xdr:cNvPr id="6282542" name="Text 2"/>
        <xdr:cNvSpPr txBox="1">
          <a:spLocks noChangeArrowheads="1"/>
        </xdr:cNvSpPr>
      </xdr:nvSpPr>
      <xdr:spPr bwMode="auto">
        <a:xfrm>
          <a:off x="1543050" y="3343275"/>
          <a:ext cx="5715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170</xdr:col>
      <xdr:colOff>0</xdr:colOff>
      <xdr:row>7</xdr:row>
      <xdr:rowOff>238125</xdr:rowOff>
    </xdr:from>
    <xdr:to>
      <xdr:col>170</xdr:col>
      <xdr:colOff>57150</xdr:colOff>
      <xdr:row>9</xdr:row>
      <xdr:rowOff>123825</xdr:rowOff>
    </xdr:to>
    <xdr:sp macro="" textlink="">
      <xdr:nvSpPr>
        <xdr:cNvPr id="6282543" name="Text 2"/>
        <xdr:cNvSpPr txBox="1">
          <a:spLocks noChangeArrowheads="1"/>
        </xdr:cNvSpPr>
      </xdr:nvSpPr>
      <xdr:spPr bwMode="auto">
        <a:xfrm>
          <a:off x="1543050" y="3343275"/>
          <a:ext cx="5715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170</xdr:col>
      <xdr:colOff>0</xdr:colOff>
      <xdr:row>7</xdr:row>
      <xdr:rowOff>238125</xdr:rowOff>
    </xdr:from>
    <xdr:to>
      <xdr:col>170</xdr:col>
      <xdr:colOff>57150</xdr:colOff>
      <xdr:row>9</xdr:row>
      <xdr:rowOff>123825</xdr:rowOff>
    </xdr:to>
    <xdr:sp macro="" textlink="">
      <xdr:nvSpPr>
        <xdr:cNvPr id="6282544" name="Text 2"/>
        <xdr:cNvSpPr txBox="1">
          <a:spLocks noChangeArrowheads="1"/>
        </xdr:cNvSpPr>
      </xdr:nvSpPr>
      <xdr:spPr bwMode="auto">
        <a:xfrm>
          <a:off x="1543050" y="3343275"/>
          <a:ext cx="5715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176</xdr:col>
      <xdr:colOff>0</xdr:colOff>
      <xdr:row>5</xdr:row>
      <xdr:rowOff>238125</xdr:rowOff>
    </xdr:from>
    <xdr:to>
      <xdr:col>177</xdr:col>
      <xdr:colOff>0</xdr:colOff>
      <xdr:row>7</xdr:row>
      <xdr:rowOff>123825</xdr:rowOff>
    </xdr:to>
    <xdr:sp macro="" textlink="">
      <xdr:nvSpPr>
        <xdr:cNvPr id="6282545" name="Text 2"/>
        <xdr:cNvSpPr txBox="1">
          <a:spLocks noChangeArrowheads="1"/>
        </xdr:cNvSpPr>
      </xdr:nvSpPr>
      <xdr:spPr bwMode="auto">
        <a:xfrm>
          <a:off x="4057650" y="2133600"/>
          <a:ext cx="40005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176</xdr:col>
      <xdr:colOff>0</xdr:colOff>
      <xdr:row>5</xdr:row>
      <xdr:rowOff>238125</xdr:rowOff>
    </xdr:from>
    <xdr:to>
      <xdr:col>177</xdr:col>
      <xdr:colOff>0</xdr:colOff>
      <xdr:row>7</xdr:row>
      <xdr:rowOff>123825</xdr:rowOff>
    </xdr:to>
    <xdr:sp macro="" textlink="">
      <xdr:nvSpPr>
        <xdr:cNvPr id="6282546" name="Text 2"/>
        <xdr:cNvSpPr txBox="1">
          <a:spLocks noChangeArrowheads="1"/>
        </xdr:cNvSpPr>
      </xdr:nvSpPr>
      <xdr:spPr bwMode="auto">
        <a:xfrm>
          <a:off x="4057650" y="2133600"/>
          <a:ext cx="40005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176</xdr:col>
      <xdr:colOff>0</xdr:colOff>
      <xdr:row>5</xdr:row>
      <xdr:rowOff>238125</xdr:rowOff>
    </xdr:from>
    <xdr:to>
      <xdr:col>177</xdr:col>
      <xdr:colOff>0</xdr:colOff>
      <xdr:row>7</xdr:row>
      <xdr:rowOff>123825</xdr:rowOff>
    </xdr:to>
    <xdr:sp macro="" textlink="">
      <xdr:nvSpPr>
        <xdr:cNvPr id="6282547" name="Text 2"/>
        <xdr:cNvSpPr txBox="1">
          <a:spLocks noChangeArrowheads="1"/>
        </xdr:cNvSpPr>
      </xdr:nvSpPr>
      <xdr:spPr bwMode="auto">
        <a:xfrm>
          <a:off x="4057650" y="2133600"/>
          <a:ext cx="40005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176</xdr:col>
      <xdr:colOff>0</xdr:colOff>
      <xdr:row>5</xdr:row>
      <xdr:rowOff>238125</xdr:rowOff>
    </xdr:from>
    <xdr:to>
      <xdr:col>177</xdr:col>
      <xdr:colOff>0</xdr:colOff>
      <xdr:row>7</xdr:row>
      <xdr:rowOff>123825</xdr:rowOff>
    </xdr:to>
    <xdr:sp macro="" textlink="">
      <xdr:nvSpPr>
        <xdr:cNvPr id="6282548" name="Text 2"/>
        <xdr:cNvSpPr txBox="1">
          <a:spLocks noChangeArrowheads="1"/>
        </xdr:cNvSpPr>
      </xdr:nvSpPr>
      <xdr:spPr bwMode="auto">
        <a:xfrm>
          <a:off x="4057650" y="2133600"/>
          <a:ext cx="40005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174</xdr:col>
      <xdr:colOff>0</xdr:colOff>
      <xdr:row>5</xdr:row>
      <xdr:rowOff>238125</xdr:rowOff>
    </xdr:from>
    <xdr:to>
      <xdr:col>174</xdr:col>
      <xdr:colOff>57150</xdr:colOff>
      <xdr:row>7</xdr:row>
      <xdr:rowOff>123825</xdr:rowOff>
    </xdr:to>
    <xdr:sp macro="" textlink="">
      <xdr:nvSpPr>
        <xdr:cNvPr id="6282549" name="Text 2"/>
        <xdr:cNvSpPr txBox="1">
          <a:spLocks noChangeArrowheads="1"/>
        </xdr:cNvSpPr>
      </xdr:nvSpPr>
      <xdr:spPr bwMode="auto">
        <a:xfrm>
          <a:off x="3219450" y="2133600"/>
          <a:ext cx="5715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174</xdr:col>
      <xdr:colOff>0</xdr:colOff>
      <xdr:row>5</xdr:row>
      <xdr:rowOff>238125</xdr:rowOff>
    </xdr:from>
    <xdr:to>
      <xdr:col>174</xdr:col>
      <xdr:colOff>57150</xdr:colOff>
      <xdr:row>7</xdr:row>
      <xdr:rowOff>123825</xdr:rowOff>
    </xdr:to>
    <xdr:sp macro="" textlink="">
      <xdr:nvSpPr>
        <xdr:cNvPr id="6282550" name="Text 2"/>
        <xdr:cNvSpPr txBox="1">
          <a:spLocks noChangeArrowheads="1"/>
        </xdr:cNvSpPr>
      </xdr:nvSpPr>
      <xdr:spPr bwMode="auto">
        <a:xfrm>
          <a:off x="3219450" y="2133600"/>
          <a:ext cx="5715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174</xdr:col>
      <xdr:colOff>0</xdr:colOff>
      <xdr:row>5</xdr:row>
      <xdr:rowOff>238125</xdr:rowOff>
    </xdr:from>
    <xdr:to>
      <xdr:col>174</xdr:col>
      <xdr:colOff>57150</xdr:colOff>
      <xdr:row>7</xdr:row>
      <xdr:rowOff>123825</xdr:rowOff>
    </xdr:to>
    <xdr:sp macro="" textlink="">
      <xdr:nvSpPr>
        <xdr:cNvPr id="6282551" name="Text 2"/>
        <xdr:cNvSpPr txBox="1">
          <a:spLocks noChangeArrowheads="1"/>
        </xdr:cNvSpPr>
      </xdr:nvSpPr>
      <xdr:spPr bwMode="auto">
        <a:xfrm>
          <a:off x="3219450" y="2133600"/>
          <a:ext cx="5715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174</xdr:col>
      <xdr:colOff>0</xdr:colOff>
      <xdr:row>7</xdr:row>
      <xdr:rowOff>238125</xdr:rowOff>
    </xdr:from>
    <xdr:to>
      <xdr:col>174</xdr:col>
      <xdr:colOff>57150</xdr:colOff>
      <xdr:row>9</xdr:row>
      <xdr:rowOff>123825</xdr:rowOff>
    </xdr:to>
    <xdr:sp macro="" textlink="">
      <xdr:nvSpPr>
        <xdr:cNvPr id="6282552" name="Text 2"/>
        <xdr:cNvSpPr txBox="1">
          <a:spLocks noChangeArrowheads="1"/>
        </xdr:cNvSpPr>
      </xdr:nvSpPr>
      <xdr:spPr bwMode="auto">
        <a:xfrm>
          <a:off x="3219450" y="3343275"/>
          <a:ext cx="5715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174</xdr:col>
      <xdr:colOff>0</xdr:colOff>
      <xdr:row>7</xdr:row>
      <xdr:rowOff>238125</xdr:rowOff>
    </xdr:from>
    <xdr:to>
      <xdr:col>174</xdr:col>
      <xdr:colOff>57150</xdr:colOff>
      <xdr:row>9</xdr:row>
      <xdr:rowOff>123825</xdr:rowOff>
    </xdr:to>
    <xdr:sp macro="" textlink="">
      <xdr:nvSpPr>
        <xdr:cNvPr id="6282553" name="Text 2"/>
        <xdr:cNvSpPr txBox="1">
          <a:spLocks noChangeArrowheads="1"/>
        </xdr:cNvSpPr>
      </xdr:nvSpPr>
      <xdr:spPr bwMode="auto">
        <a:xfrm>
          <a:off x="3219450" y="3343275"/>
          <a:ext cx="5715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174</xdr:col>
      <xdr:colOff>0</xdr:colOff>
      <xdr:row>7</xdr:row>
      <xdr:rowOff>238125</xdr:rowOff>
    </xdr:from>
    <xdr:to>
      <xdr:col>174</xdr:col>
      <xdr:colOff>57150</xdr:colOff>
      <xdr:row>9</xdr:row>
      <xdr:rowOff>123825</xdr:rowOff>
    </xdr:to>
    <xdr:sp macro="" textlink="">
      <xdr:nvSpPr>
        <xdr:cNvPr id="6282554" name="Text 2"/>
        <xdr:cNvSpPr txBox="1">
          <a:spLocks noChangeArrowheads="1"/>
        </xdr:cNvSpPr>
      </xdr:nvSpPr>
      <xdr:spPr bwMode="auto">
        <a:xfrm>
          <a:off x="3219450" y="3343275"/>
          <a:ext cx="5715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180</xdr:col>
      <xdr:colOff>0</xdr:colOff>
      <xdr:row>5</xdr:row>
      <xdr:rowOff>238125</xdr:rowOff>
    </xdr:from>
    <xdr:to>
      <xdr:col>181</xdr:col>
      <xdr:colOff>0</xdr:colOff>
      <xdr:row>7</xdr:row>
      <xdr:rowOff>123825</xdr:rowOff>
    </xdr:to>
    <xdr:sp macro="" textlink="">
      <xdr:nvSpPr>
        <xdr:cNvPr id="6282555" name="Text 2"/>
        <xdr:cNvSpPr txBox="1">
          <a:spLocks noChangeArrowheads="1"/>
        </xdr:cNvSpPr>
      </xdr:nvSpPr>
      <xdr:spPr bwMode="auto">
        <a:xfrm>
          <a:off x="5905500" y="2133600"/>
          <a:ext cx="40005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180</xdr:col>
      <xdr:colOff>0</xdr:colOff>
      <xdr:row>5</xdr:row>
      <xdr:rowOff>238125</xdr:rowOff>
    </xdr:from>
    <xdr:to>
      <xdr:col>181</xdr:col>
      <xdr:colOff>0</xdr:colOff>
      <xdr:row>7</xdr:row>
      <xdr:rowOff>123825</xdr:rowOff>
    </xdr:to>
    <xdr:sp macro="" textlink="">
      <xdr:nvSpPr>
        <xdr:cNvPr id="6282556" name="Text 2"/>
        <xdr:cNvSpPr txBox="1">
          <a:spLocks noChangeArrowheads="1"/>
        </xdr:cNvSpPr>
      </xdr:nvSpPr>
      <xdr:spPr bwMode="auto">
        <a:xfrm>
          <a:off x="5905500" y="2133600"/>
          <a:ext cx="40005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180</xdr:col>
      <xdr:colOff>0</xdr:colOff>
      <xdr:row>5</xdr:row>
      <xdr:rowOff>238125</xdr:rowOff>
    </xdr:from>
    <xdr:to>
      <xdr:col>181</xdr:col>
      <xdr:colOff>0</xdr:colOff>
      <xdr:row>7</xdr:row>
      <xdr:rowOff>123825</xdr:rowOff>
    </xdr:to>
    <xdr:sp macro="" textlink="">
      <xdr:nvSpPr>
        <xdr:cNvPr id="6282557" name="Text 2"/>
        <xdr:cNvSpPr txBox="1">
          <a:spLocks noChangeArrowheads="1"/>
        </xdr:cNvSpPr>
      </xdr:nvSpPr>
      <xdr:spPr bwMode="auto">
        <a:xfrm>
          <a:off x="5905500" y="2133600"/>
          <a:ext cx="40005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180</xdr:col>
      <xdr:colOff>0</xdr:colOff>
      <xdr:row>5</xdr:row>
      <xdr:rowOff>238125</xdr:rowOff>
    </xdr:from>
    <xdr:to>
      <xdr:col>181</xdr:col>
      <xdr:colOff>0</xdr:colOff>
      <xdr:row>7</xdr:row>
      <xdr:rowOff>123825</xdr:rowOff>
    </xdr:to>
    <xdr:sp macro="" textlink="">
      <xdr:nvSpPr>
        <xdr:cNvPr id="6282558" name="Text 2"/>
        <xdr:cNvSpPr txBox="1">
          <a:spLocks noChangeArrowheads="1"/>
        </xdr:cNvSpPr>
      </xdr:nvSpPr>
      <xdr:spPr bwMode="auto">
        <a:xfrm>
          <a:off x="5905500" y="2133600"/>
          <a:ext cx="40005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178</xdr:col>
      <xdr:colOff>0</xdr:colOff>
      <xdr:row>5</xdr:row>
      <xdr:rowOff>238125</xdr:rowOff>
    </xdr:from>
    <xdr:to>
      <xdr:col>178</xdr:col>
      <xdr:colOff>57150</xdr:colOff>
      <xdr:row>7</xdr:row>
      <xdr:rowOff>123825</xdr:rowOff>
    </xdr:to>
    <xdr:sp macro="" textlink="">
      <xdr:nvSpPr>
        <xdr:cNvPr id="6282559" name="Text 2"/>
        <xdr:cNvSpPr txBox="1">
          <a:spLocks noChangeArrowheads="1"/>
        </xdr:cNvSpPr>
      </xdr:nvSpPr>
      <xdr:spPr bwMode="auto">
        <a:xfrm>
          <a:off x="4953000" y="2133600"/>
          <a:ext cx="5715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178</xdr:col>
      <xdr:colOff>0</xdr:colOff>
      <xdr:row>5</xdr:row>
      <xdr:rowOff>238125</xdr:rowOff>
    </xdr:from>
    <xdr:to>
      <xdr:col>178</xdr:col>
      <xdr:colOff>57150</xdr:colOff>
      <xdr:row>7</xdr:row>
      <xdr:rowOff>123825</xdr:rowOff>
    </xdr:to>
    <xdr:sp macro="" textlink="">
      <xdr:nvSpPr>
        <xdr:cNvPr id="6282560" name="Text 2"/>
        <xdr:cNvSpPr txBox="1">
          <a:spLocks noChangeArrowheads="1"/>
        </xdr:cNvSpPr>
      </xdr:nvSpPr>
      <xdr:spPr bwMode="auto">
        <a:xfrm>
          <a:off x="4953000" y="2133600"/>
          <a:ext cx="5715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178</xdr:col>
      <xdr:colOff>0</xdr:colOff>
      <xdr:row>5</xdr:row>
      <xdr:rowOff>238125</xdr:rowOff>
    </xdr:from>
    <xdr:to>
      <xdr:col>178</xdr:col>
      <xdr:colOff>57150</xdr:colOff>
      <xdr:row>7</xdr:row>
      <xdr:rowOff>123825</xdr:rowOff>
    </xdr:to>
    <xdr:sp macro="" textlink="">
      <xdr:nvSpPr>
        <xdr:cNvPr id="6282561" name="Text 2"/>
        <xdr:cNvSpPr txBox="1">
          <a:spLocks noChangeArrowheads="1"/>
        </xdr:cNvSpPr>
      </xdr:nvSpPr>
      <xdr:spPr bwMode="auto">
        <a:xfrm>
          <a:off x="4953000" y="2133600"/>
          <a:ext cx="5715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178</xdr:col>
      <xdr:colOff>0</xdr:colOff>
      <xdr:row>7</xdr:row>
      <xdr:rowOff>238125</xdr:rowOff>
    </xdr:from>
    <xdr:to>
      <xdr:col>178</xdr:col>
      <xdr:colOff>57150</xdr:colOff>
      <xdr:row>9</xdr:row>
      <xdr:rowOff>123825</xdr:rowOff>
    </xdr:to>
    <xdr:sp macro="" textlink="">
      <xdr:nvSpPr>
        <xdr:cNvPr id="6282562" name="Text 2"/>
        <xdr:cNvSpPr txBox="1">
          <a:spLocks noChangeArrowheads="1"/>
        </xdr:cNvSpPr>
      </xdr:nvSpPr>
      <xdr:spPr bwMode="auto">
        <a:xfrm>
          <a:off x="4953000" y="3343275"/>
          <a:ext cx="5715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178</xdr:col>
      <xdr:colOff>0</xdr:colOff>
      <xdr:row>7</xdr:row>
      <xdr:rowOff>238125</xdr:rowOff>
    </xdr:from>
    <xdr:to>
      <xdr:col>178</xdr:col>
      <xdr:colOff>57150</xdr:colOff>
      <xdr:row>9</xdr:row>
      <xdr:rowOff>123825</xdr:rowOff>
    </xdr:to>
    <xdr:sp macro="" textlink="">
      <xdr:nvSpPr>
        <xdr:cNvPr id="6282563" name="Text 2"/>
        <xdr:cNvSpPr txBox="1">
          <a:spLocks noChangeArrowheads="1"/>
        </xdr:cNvSpPr>
      </xdr:nvSpPr>
      <xdr:spPr bwMode="auto">
        <a:xfrm>
          <a:off x="4953000" y="3343275"/>
          <a:ext cx="5715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178</xdr:col>
      <xdr:colOff>0</xdr:colOff>
      <xdr:row>7</xdr:row>
      <xdr:rowOff>238125</xdr:rowOff>
    </xdr:from>
    <xdr:to>
      <xdr:col>178</xdr:col>
      <xdr:colOff>57150</xdr:colOff>
      <xdr:row>9</xdr:row>
      <xdr:rowOff>123825</xdr:rowOff>
    </xdr:to>
    <xdr:sp macro="" textlink="">
      <xdr:nvSpPr>
        <xdr:cNvPr id="6282564" name="Text 2"/>
        <xdr:cNvSpPr txBox="1">
          <a:spLocks noChangeArrowheads="1"/>
        </xdr:cNvSpPr>
      </xdr:nvSpPr>
      <xdr:spPr bwMode="auto">
        <a:xfrm>
          <a:off x="4953000" y="3343275"/>
          <a:ext cx="5715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184</xdr:col>
      <xdr:colOff>0</xdr:colOff>
      <xdr:row>5</xdr:row>
      <xdr:rowOff>238125</xdr:rowOff>
    </xdr:from>
    <xdr:to>
      <xdr:col>185</xdr:col>
      <xdr:colOff>0</xdr:colOff>
      <xdr:row>7</xdr:row>
      <xdr:rowOff>123825</xdr:rowOff>
    </xdr:to>
    <xdr:sp macro="" textlink="">
      <xdr:nvSpPr>
        <xdr:cNvPr id="6282565" name="Text 2"/>
        <xdr:cNvSpPr txBox="1">
          <a:spLocks noChangeArrowheads="1"/>
        </xdr:cNvSpPr>
      </xdr:nvSpPr>
      <xdr:spPr bwMode="auto">
        <a:xfrm>
          <a:off x="7648575" y="2133600"/>
          <a:ext cx="36195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184</xdr:col>
      <xdr:colOff>0</xdr:colOff>
      <xdr:row>5</xdr:row>
      <xdr:rowOff>238125</xdr:rowOff>
    </xdr:from>
    <xdr:to>
      <xdr:col>185</xdr:col>
      <xdr:colOff>0</xdr:colOff>
      <xdr:row>7</xdr:row>
      <xdr:rowOff>123825</xdr:rowOff>
    </xdr:to>
    <xdr:sp macro="" textlink="">
      <xdr:nvSpPr>
        <xdr:cNvPr id="6282566" name="Text 2"/>
        <xdr:cNvSpPr txBox="1">
          <a:spLocks noChangeArrowheads="1"/>
        </xdr:cNvSpPr>
      </xdr:nvSpPr>
      <xdr:spPr bwMode="auto">
        <a:xfrm>
          <a:off x="7648575" y="2133600"/>
          <a:ext cx="36195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184</xdr:col>
      <xdr:colOff>0</xdr:colOff>
      <xdr:row>5</xdr:row>
      <xdr:rowOff>238125</xdr:rowOff>
    </xdr:from>
    <xdr:to>
      <xdr:col>185</xdr:col>
      <xdr:colOff>0</xdr:colOff>
      <xdr:row>7</xdr:row>
      <xdr:rowOff>123825</xdr:rowOff>
    </xdr:to>
    <xdr:sp macro="" textlink="">
      <xdr:nvSpPr>
        <xdr:cNvPr id="6282567" name="Text 2"/>
        <xdr:cNvSpPr txBox="1">
          <a:spLocks noChangeArrowheads="1"/>
        </xdr:cNvSpPr>
      </xdr:nvSpPr>
      <xdr:spPr bwMode="auto">
        <a:xfrm>
          <a:off x="7648575" y="2133600"/>
          <a:ext cx="36195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184</xdr:col>
      <xdr:colOff>0</xdr:colOff>
      <xdr:row>5</xdr:row>
      <xdr:rowOff>238125</xdr:rowOff>
    </xdr:from>
    <xdr:to>
      <xdr:col>185</xdr:col>
      <xdr:colOff>0</xdr:colOff>
      <xdr:row>7</xdr:row>
      <xdr:rowOff>123825</xdr:rowOff>
    </xdr:to>
    <xdr:sp macro="" textlink="">
      <xdr:nvSpPr>
        <xdr:cNvPr id="6282568" name="Text 2"/>
        <xdr:cNvSpPr txBox="1">
          <a:spLocks noChangeArrowheads="1"/>
        </xdr:cNvSpPr>
      </xdr:nvSpPr>
      <xdr:spPr bwMode="auto">
        <a:xfrm>
          <a:off x="7648575" y="2133600"/>
          <a:ext cx="36195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182</xdr:col>
      <xdr:colOff>0</xdr:colOff>
      <xdr:row>5</xdr:row>
      <xdr:rowOff>238125</xdr:rowOff>
    </xdr:from>
    <xdr:to>
      <xdr:col>182</xdr:col>
      <xdr:colOff>57150</xdr:colOff>
      <xdr:row>7</xdr:row>
      <xdr:rowOff>123825</xdr:rowOff>
    </xdr:to>
    <xdr:sp macro="" textlink="">
      <xdr:nvSpPr>
        <xdr:cNvPr id="6282569" name="Text 2"/>
        <xdr:cNvSpPr txBox="1">
          <a:spLocks noChangeArrowheads="1"/>
        </xdr:cNvSpPr>
      </xdr:nvSpPr>
      <xdr:spPr bwMode="auto">
        <a:xfrm>
          <a:off x="6734175" y="2133600"/>
          <a:ext cx="5715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182</xdr:col>
      <xdr:colOff>0</xdr:colOff>
      <xdr:row>5</xdr:row>
      <xdr:rowOff>238125</xdr:rowOff>
    </xdr:from>
    <xdr:to>
      <xdr:col>182</xdr:col>
      <xdr:colOff>57150</xdr:colOff>
      <xdr:row>7</xdr:row>
      <xdr:rowOff>123825</xdr:rowOff>
    </xdr:to>
    <xdr:sp macro="" textlink="">
      <xdr:nvSpPr>
        <xdr:cNvPr id="6282570" name="Text 2"/>
        <xdr:cNvSpPr txBox="1">
          <a:spLocks noChangeArrowheads="1"/>
        </xdr:cNvSpPr>
      </xdr:nvSpPr>
      <xdr:spPr bwMode="auto">
        <a:xfrm>
          <a:off x="6734175" y="2133600"/>
          <a:ext cx="5715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182</xdr:col>
      <xdr:colOff>0</xdr:colOff>
      <xdr:row>5</xdr:row>
      <xdr:rowOff>238125</xdr:rowOff>
    </xdr:from>
    <xdr:to>
      <xdr:col>182</xdr:col>
      <xdr:colOff>57150</xdr:colOff>
      <xdr:row>7</xdr:row>
      <xdr:rowOff>123825</xdr:rowOff>
    </xdr:to>
    <xdr:sp macro="" textlink="">
      <xdr:nvSpPr>
        <xdr:cNvPr id="6282571" name="Text 2"/>
        <xdr:cNvSpPr txBox="1">
          <a:spLocks noChangeArrowheads="1"/>
        </xdr:cNvSpPr>
      </xdr:nvSpPr>
      <xdr:spPr bwMode="auto">
        <a:xfrm>
          <a:off x="6734175" y="2133600"/>
          <a:ext cx="5715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182</xdr:col>
      <xdr:colOff>0</xdr:colOff>
      <xdr:row>7</xdr:row>
      <xdr:rowOff>238125</xdr:rowOff>
    </xdr:from>
    <xdr:to>
      <xdr:col>182</xdr:col>
      <xdr:colOff>57150</xdr:colOff>
      <xdr:row>9</xdr:row>
      <xdr:rowOff>123825</xdr:rowOff>
    </xdr:to>
    <xdr:sp macro="" textlink="">
      <xdr:nvSpPr>
        <xdr:cNvPr id="6282572" name="Text 2"/>
        <xdr:cNvSpPr txBox="1">
          <a:spLocks noChangeArrowheads="1"/>
        </xdr:cNvSpPr>
      </xdr:nvSpPr>
      <xdr:spPr bwMode="auto">
        <a:xfrm>
          <a:off x="6734175" y="3343275"/>
          <a:ext cx="5715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182</xdr:col>
      <xdr:colOff>0</xdr:colOff>
      <xdr:row>7</xdr:row>
      <xdr:rowOff>238125</xdr:rowOff>
    </xdr:from>
    <xdr:to>
      <xdr:col>182</xdr:col>
      <xdr:colOff>57150</xdr:colOff>
      <xdr:row>9</xdr:row>
      <xdr:rowOff>123825</xdr:rowOff>
    </xdr:to>
    <xdr:sp macro="" textlink="">
      <xdr:nvSpPr>
        <xdr:cNvPr id="6282573" name="Text 2"/>
        <xdr:cNvSpPr txBox="1">
          <a:spLocks noChangeArrowheads="1"/>
        </xdr:cNvSpPr>
      </xdr:nvSpPr>
      <xdr:spPr bwMode="auto">
        <a:xfrm>
          <a:off x="6734175" y="3343275"/>
          <a:ext cx="5715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182</xdr:col>
      <xdr:colOff>0</xdr:colOff>
      <xdr:row>7</xdr:row>
      <xdr:rowOff>238125</xdr:rowOff>
    </xdr:from>
    <xdr:to>
      <xdr:col>182</xdr:col>
      <xdr:colOff>57150</xdr:colOff>
      <xdr:row>9</xdr:row>
      <xdr:rowOff>123825</xdr:rowOff>
    </xdr:to>
    <xdr:sp macro="" textlink="">
      <xdr:nvSpPr>
        <xdr:cNvPr id="6282574" name="Text 2"/>
        <xdr:cNvSpPr txBox="1">
          <a:spLocks noChangeArrowheads="1"/>
        </xdr:cNvSpPr>
      </xdr:nvSpPr>
      <xdr:spPr bwMode="auto">
        <a:xfrm>
          <a:off x="6734175" y="3343275"/>
          <a:ext cx="5715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185</xdr:col>
      <xdr:colOff>85725</xdr:colOff>
      <xdr:row>2</xdr:row>
      <xdr:rowOff>247650</xdr:rowOff>
    </xdr:from>
    <xdr:to>
      <xdr:col>187</xdr:col>
      <xdr:colOff>342899</xdr:colOff>
      <xdr:row>3</xdr:row>
      <xdr:rowOff>257175</xdr:rowOff>
    </xdr:to>
    <xdr:sp macro="" textlink="">
      <xdr:nvSpPr>
        <xdr:cNvPr id="2640583" name="สี่เหลี่ยมผืนผ้า 1"/>
        <xdr:cNvSpPr>
          <a:spLocks noChangeArrowheads="1"/>
        </xdr:cNvSpPr>
      </xdr:nvSpPr>
      <xdr:spPr bwMode="auto">
        <a:xfrm>
          <a:off x="8096250" y="914400"/>
          <a:ext cx="1181099" cy="352425"/>
        </a:xfrm>
        <a:prstGeom prst="rect">
          <a:avLst/>
        </a:prstGeom>
        <a:solidFill>
          <a:srgbClr val="FFFFFF"/>
        </a:solidFill>
        <a:ln w="25400" algn="ctr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 New"/>
              <a:cs typeface="Angsana New"/>
            </a:rPr>
            <a:t>หน่วย</a:t>
          </a:r>
          <a:r>
            <a:rPr lang="th-TH" sz="1200" b="1" i="0" strike="noStrike">
              <a:solidFill>
                <a:srgbClr val="000000"/>
              </a:solidFill>
              <a:latin typeface="Calibri"/>
            </a:rPr>
            <a:t>  :  </a:t>
          </a:r>
          <a:r>
            <a:rPr lang="th-TH" sz="1200" b="1" i="0" strike="noStrike">
              <a:solidFill>
                <a:srgbClr val="000000"/>
              </a:solidFill>
              <a:latin typeface="Angsana New"/>
              <a:cs typeface="Angsana New"/>
            </a:rPr>
            <a:t>ล้านบาท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185</xdr:col>
      <xdr:colOff>381000</xdr:colOff>
      <xdr:row>2</xdr:row>
      <xdr:rowOff>257175</xdr:rowOff>
    </xdr:from>
    <xdr:to>
      <xdr:col>187</xdr:col>
      <xdr:colOff>447674</xdr:colOff>
      <xdr:row>3</xdr:row>
      <xdr:rowOff>209550</xdr:rowOff>
    </xdr:to>
    <xdr:sp macro="" textlink="">
      <xdr:nvSpPr>
        <xdr:cNvPr id="2641639" name="สี่เหลี่ยมผืนผ้า 1"/>
        <xdr:cNvSpPr>
          <a:spLocks noChangeArrowheads="1"/>
        </xdr:cNvSpPr>
      </xdr:nvSpPr>
      <xdr:spPr bwMode="auto">
        <a:xfrm>
          <a:off x="8505825" y="923925"/>
          <a:ext cx="1066799" cy="295275"/>
        </a:xfrm>
        <a:prstGeom prst="rect">
          <a:avLst/>
        </a:prstGeom>
        <a:solidFill>
          <a:srgbClr val="FFFFFF"/>
        </a:solidFill>
        <a:ln w="25400" algn="ctr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 New"/>
              <a:cs typeface="Angsana New"/>
            </a:rPr>
            <a:t>หน่วย</a:t>
          </a:r>
          <a:r>
            <a:rPr lang="th-TH" sz="1200" b="1" i="0" strike="noStrike">
              <a:solidFill>
                <a:srgbClr val="000000"/>
              </a:solidFill>
              <a:latin typeface="Calibri"/>
            </a:rPr>
            <a:t>  :  </a:t>
          </a:r>
          <a:r>
            <a:rPr lang="th-TH" sz="1200" b="1" i="0" strike="noStrike">
              <a:solidFill>
                <a:srgbClr val="000000"/>
              </a:solidFill>
              <a:latin typeface="Angsana New"/>
              <a:cs typeface="Angsana New"/>
            </a:rPr>
            <a:t>ล้านบาท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238125</xdr:rowOff>
    </xdr:from>
    <xdr:to>
      <xdr:col>0</xdr:col>
      <xdr:colOff>333375</xdr:colOff>
      <xdr:row>13</xdr:row>
      <xdr:rowOff>581025</xdr:rowOff>
    </xdr:to>
    <xdr:pic>
      <xdr:nvPicPr>
        <xdr:cNvPr id="4769425" name="Picture 3" descr="NOTE-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721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942975</xdr:colOff>
      <xdr:row>13</xdr:row>
      <xdr:rowOff>238125</xdr:rowOff>
    </xdr:from>
    <xdr:to>
      <xdr:col>5</xdr:col>
      <xdr:colOff>0</xdr:colOff>
      <xdr:row>13</xdr:row>
      <xdr:rowOff>581025</xdr:rowOff>
    </xdr:to>
    <xdr:pic>
      <xdr:nvPicPr>
        <xdr:cNvPr id="4769426" name="Picture 4" descr="NOTE-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82025" y="5972175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0</xdr:row>
      <xdr:rowOff>85725</xdr:rowOff>
    </xdr:from>
    <xdr:to>
      <xdr:col>41</xdr:col>
      <xdr:colOff>314325</xdr:colOff>
      <xdr:row>45</xdr:row>
      <xdr:rowOff>142875</xdr:rowOff>
    </xdr:to>
    <xdr:graphicFrame macro="">
      <xdr:nvGraphicFramePr>
        <xdr:cNvPr id="6029366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0.01233</cdr:x>
      <cdr:y>0.03042</cdr:y>
    </cdr:from>
    <cdr:to>
      <cdr:x>0.99303</cdr:x>
      <cdr:y>0.28181</cdr:y>
    </cdr:to>
    <cdr:sp macro="" textlink="">
      <cdr:nvSpPr>
        <cdr:cNvPr id="2" name="สี่เหลี่ยมมุมมน 1"/>
        <cdr:cNvSpPr/>
      </cdr:nvSpPr>
      <cdr:spPr>
        <a:xfrm xmlns:a="http://schemas.openxmlformats.org/drawingml/2006/main">
          <a:off x="189162" y="503471"/>
          <a:ext cx="15395870" cy="4182829"/>
        </a:xfrm>
        <a:prstGeom xmlns:a="http://schemas.openxmlformats.org/drawingml/2006/main" prst="roundRect">
          <a:avLst/>
        </a:prstGeom>
        <a:gradFill xmlns:a="http://schemas.openxmlformats.org/drawingml/2006/main" flip="none" rotWithShape="1">
          <a:gsLst>
            <a:gs pos="0">
              <a:srgbClr val="85FFBC">
                <a:tint val="66000"/>
                <a:satMod val="160000"/>
              </a:srgbClr>
            </a:gs>
            <a:gs pos="50000">
              <a:srgbClr val="85FFBC">
                <a:tint val="44500"/>
                <a:satMod val="160000"/>
              </a:srgbClr>
            </a:gs>
            <a:gs pos="100000">
              <a:srgbClr val="85FFBC">
                <a:tint val="23500"/>
                <a:satMod val="160000"/>
              </a:srgbClr>
            </a:gs>
          </a:gsLst>
          <a:lin ang="5400000" scaled="1"/>
          <a:tileRect/>
        </a:gradFill>
        <a:ln xmlns:a="http://schemas.openxmlformats.org/drawingml/2006/main"/>
      </cdr:spPr>
      <cdr:style>
        <a:lnRef xmlns:a="http://schemas.openxmlformats.org/drawingml/2006/main" idx="1">
          <a:schemeClr val="accent5"/>
        </a:lnRef>
        <a:fillRef xmlns:a="http://schemas.openxmlformats.org/drawingml/2006/main" idx="2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 rtl="1">
            <a:defRPr sz="1000"/>
          </a:pPr>
          <a:r>
            <a:rPr lang="th-TH" sz="60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กราฟแสดงลำดับการเบิกจ่ายเงินโครงการแผนปฏิบัติการไทยเข้มแข็ง</a:t>
          </a:r>
          <a:endParaRPr lang="en-US" sz="60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 xmlns:a="http://schemas.openxmlformats.org/drawingml/2006/main">
          <a:pPr algn="ctr" rtl="1">
            <a:defRPr sz="1000"/>
          </a:pPr>
          <a:r>
            <a:rPr lang="th-TH" sz="60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</a:t>
          </a:r>
          <a:r>
            <a:rPr lang="en-US" sz="60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TKK/SP2) </a:t>
          </a:r>
          <a:r>
            <a:rPr lang="th-TH" sz="60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</a:t>
          </a:r>
          <a:endParaRPr lang="en-US" sz="60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 xmlns:a="http://schemas.openxmlformats.org/drawingml/2006/main">
          <a:pPr algn="ctr" rtl="1">
            <a:defRPr sz="1000"/>
          </a:pPr>
          <a:r>
            <a:rPr lang="th-TH" sz="60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ปีงบประมาณ</a:t>
          </a:r>
          <a:r>
            <a:rPr lang="en-US" sz="60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60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พ.ศ. 2553</a:t>
          </a:r>
          <a:r>
            <a:rPr lang="en-US" sz="60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60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-</a:t>
          </a:r>
          <a:r>
            <a:rPr lang="en-US" sz="60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60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255</a:t>
          </a:r>
          <a:r>
            <a:rPr lang="en-US" sz="60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5</a:t>
          </a:r>
          <a:endParaRPr lang="th-TH" sz="60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 xmlns:a="http://schemas.openxmlformats.org/drawingml/2006/main">
          <a:pPr algn="ctr" rtl="1">
            <a:defRPr sz="1000"/>
          </a:pPr>
          <a:r>
            <a:rPr lang="th-TH" sz="60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ณ   วันที่  </a:t>
          </a:r>
          <a:r>
            <a:rPr lang="en-US" sz="60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19</a:t>
          </a:r>
          <a:r>
            <a:rPr lang="th-TH" sz="60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สิงหาคม  2556</a:t>
          </a:r>
        </a:p>
      </cdr:txBody>
    </cdr:sp>
  </cdr:relSizeAnchor>
  <cdr:relSizeAnchor xmlns:cdr="http://schemas.openxmlformats.org/drawingml/2006/chartDrawing">
    <cdr:from>
      <cdr:x>0.05734</cdr:x>
      <cdr:y>0.92178</cdr:y>
    </cdr:from>
    <cdr:to>
      <cdr:x>0.64958</cdr:x>
      <cdr:y>0.9828</cdr:y>
    </cdr:to>
    <cdr:sp macro="" textlink="">
      <cdr:nvSpPr>
        <cdr:cNvPr id="4" name="สี่เหลี่ยมผืนผ้า 3"/>
        <cdr:cNvSpPr/>
      </cdr:nvSpPr>
      <cdr:spPr>
        <a:xfrm xmlns:a="http://schemas.openxmlformats.org/drawingml/2006/main">
          <a:off x="1204913" y="15198101"/>
          <a:ext cx="13692188" cy="1006084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20000"/>
            <a:lumOff val="80000"/>
          </a:schemeClr>
        </a:solidFill>
        <a:ln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 anchorCtr="0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th-TH" sz="4200" b="1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สำนักชลประทาน</a:t>
          </a:r>
          <a:endParaRPr lang="th-TH" sz="42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0.65336</cdr:x>
      <cdr:y>0.92643</cdr:y>
    </cdr:from>
    <cdr:to>
      <cdr:x>0.8559</cdr:x>
      <cdr:y>0.98259</cdr:y>
    </cdr:to>
    <cdr:sp macro="" textlink="">
      <cdr:nvSpPr>
        <cdr:cNvPr id="5" name="สี่เหลี่ยมผืนผ้า 4"/>
        <cdr:cNvSpPr/>
      </cdr:nvSpPr>
      <cdr:spPr>
        <a:xfrm xmlns:a="http://schemas.openxmlformats.org/drawingml/2006/main">
          <a:off x="14811375" y="15460079"/>
          <a:ext cx="4591450" cy="93718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>
          <a:solidFill>
            <a:srgbClr val="FEA910"/>
          </a:solidFill>
        </a:ln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 anchorCtr="0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th-TH" sz="30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สำนักพัฒนาแหล่งน้ำขนาดใหญ่</a:t>
          </a:r>
        </a:p>
      </cdr:txBody>
    </cdr:sp>
  </cdr:relSizeAnchor>
  <cdr:relSizeAnchor xmlns:cdr="http://schemas.openxmlformats.org/drawingml/2006/chartDrawing">
    <cdr:from>
      <cdr:x>0.86089</cdr:x>
      <cdr:y>0.92686</cdr:y>
    </cdr:from>
    <cdr:to>
      <cdr:x>0.95671</cdr:x>
      <cdr:y>0.98331</cdr:y>
    </cdr:to>
    <cdr:sp macro="" textlink="">
      <cdr:nvSpPr>
        <cdr:cNvPr id="6" name="สี่เหลี่ยมผืนผ้า 5"/>
        <cdr:cNvSpPr/>
      </cdr:nvSpPr>
      <cdr:spPr>
        <a:xfrm xmlns:a="http://schemas.openxmlformats.org/drawingml/2006/main">
          <a:off x="19611976" y="15504635"/>
          <a:ext cx="2194724" cy="900474"/>
        </a:xfrm>
        <a:prstGeom xmlns:a="http://schemas.openxmlformats.org/drawingml/2006/main" prst="rect">
          <a:avLst/>
        </a:prstGeom>
        <a:gradFill xmlns:a="http://schemas.openxmlformats.org/drawingml/2006/main" flip="none" rotWithShape="1">
          <a:gsLst>
            <a:gs pos="0">
              <a:srgbClr val="00B050">
                <a:tint val="66000"/>
                <a:satMod val="160000"/>
              </a:srgbClr>
            </a:gs>
            <a:gs pos="50000">
              <a:srgbClr val="00B050">
                <a:tint val="44500"/>
                <a:satMod val="160000"/>
              </a:srgbClr>
            </a:gs>
            <a:gs pos="100000">
              <a:srgbClr val="00B050">
                <a:tint val="23500"/>
                <a:satMod val="160000"/>
              </a:srgbClr>
            </a:gs>
          </a:gsLst>
          <a:lin ang="5400000" scaled="1"/>
          <a:tileRect/>
        </a:gradFill>
        <a:ln xmlns:a="http://schemas.openxmlformats.org/drawingml/2006/main"/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 anchorCtr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35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ส่วนกลาง</a:t>
          </a:r>
        </a:p>
      </cdr:txBody>
    </cdr:sp>
  </cdr:relSizeAnchor>
  <cdr:relSizeAnchor xmlns:cdr="http://schemas.openxmlformats.org/drawingml/2006/chartDrawing">
    <cdr:from>
      <cdr:x>0.00049</cdr:x>
      <cdr:y>0.39663</cdr:y>
    </cdr:from>
    <cdr:to>
      <cdr:x>0.07596</cdr:x>
      <cdr:y>0.44839</cdr:y>
    </cdr:to>
    <cdr:sp macro="" textlink="">
      <cdr:nvSpPr>
        <cdr:cNvPr id="7" name="สี่เหลี่ยมมุมมน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81" y="6539546"/>
          <a:ext cx="1622256" cy="853407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CC99"/>
        </a:solidFill>
        <a:ln xmlns:a="http://schemas.openxmlformats.org/drawingml/2006/main" w="9525" cap="flat" cmpd="sng" algn="ctr">
          <a:solidFill>
            <a:srgbClr val="4BACC6">
              <a:shade val="95000"/>
              <a:satMod val="105000"/>
            </a:srgbClr>
          </a:solidFill>
          <a:prstDash val="solid"/>
          <a:headEnd/>
          <a:tailEnd/>
        </a:ln>
        <a:effectLst xmlns:a="http://schemas.openxmlformats.org/drawingml/2006/main">
          <a:outerShdw blurRad="40000" dist="20000" dir="5400000" rotWithShape="0">
            <a:srgbClr val="000000">
              <a:alpha val="38000"/>
            </a:srgbClr>
          </a:outerShdw>
        </a:effectLst>
      </cdr:spPr>
      <cdr:style>
        <a:lnRef xmlns:a="http://schemas.openxmlformats.org/drawingml/2006/main" idx="1">
          <a:schemeClr val="accent5"/>
        </a:lnRef>
        <a:fillRef xmlns:a="http://schemas.openxmlformats.org/drawingml/2006/main" idx="2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91440" tIns="45720" rIns="91440" bIns="45720" anchor="ctr" upright="1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3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</a:t>
          </a:r>
          <a:r>
            <a:rPr lang="th-TH" sz="3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0.83746</cdr:x>
      <cdr:y>0.35536</cdr:y>
    </cdr:from>
    <cdr:to>
      <cdr:x>0.95883</cdr:x>
      <cdr:y>0.40882</cdr:y>
    </cdr:to>
    <cdr:sp macro="" textlink="">
      <cdr:nvSpPr>
        <cdr:cNvPr id="8" name="สี่เหลี่ยมมุมมน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64325" y="5716147"/>
          <a:ext cx="2777395" cy="864948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CC99"/>
        </a:solidFill>
        <a:ln xmlns:a="http://schemas.openxmlformats.org/drawingml/2006/main" w="9525" cap="flat" cmpd="sng" algn="ctr">
          <a:solidFill>
            <a:srgbClr val="4BACC6">
              <a:shade val="95000"/>
              <a:satMod val="105000"/>
            </a:srgbClr>
          </a:solidFill>
          <a:prstDash val="solid"/>
          <a:headEnd/>
          <a:tailEnd/>
        </a:ln>
        <a:effectLst xmlns:a="http://schemas.openxmlformats.org/drawingml/2006/main">
          <a:outerShdw blurRad="40000" dist="20000" dir="5400000" rotWithShape="0">
            <a:srgbClr val="000000">
              <a:alpha val="38000"/>
            </a:srgbClr>
          </a:outerShdw>
        </a:effectLst>
      </cdr:spPr>
      <cdr:style>
        <a:lnRef xmlns:a="http://schemas.openxmlformats.org/drawingml/2006/main" idx="1">
          <a:schemeClr val="accent5"/>
        </a:lnRef>
        <a:fillRef xmlns:a="http://schemas.openxmlformats.org/drawingml/2006/main" idx="2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91440" tIns="45720" rIns="91440" bIns="4572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>
            <a:defRPr sz="1000"/>
          </a:pPr>
          <a:r>
            <a:rPr lang="en-US" sz="2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</a:t>
          </a:r>
          <a:r>
            <a:rPr lang="th-TH" sz="2800" b="1" i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หน่วย</a:t>
          </a:r>
          <a:r>
            <a:rPr lang="th-TH" sz="2800" b="1" i="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2800" b="1" i="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: </a:t>
          </a:r>
          <a:r>
            <a:rPr lang="th-TH" sz="2800" b="1" i="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ล้านบาท</a:t>
          </a:r>
          <a:endParaRPr lang="th-TH" sz="28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485775</xdr:colOff>
      <xdr:row>0</xdr:row>
      <xdr:rowOff>76200</xdr:rowOff>
    </xdr:from>
    <xdr:to>
      <xdr:col>28</xdr:col>
      <xdr:colOff>561975</xdr:colOff>
      <xdr:row>34</xdr:row>
      <xdr:rowOff>228600</xdr:rowOff>
    </xdr:to>
    <xdr:graphicFrame macro="">
      <xdr:nvGraphicFramePr>
        <xdr:cNvPr id="6162458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0.02519</cdr:x>
      <cdr:y>0.0222</cdr:y>
    </cdr:from>
    <cdr:to>
      <cdr:x>0.98588</cdr:x>
      <cdr:y>0.26569</cdr:y>
    </cdr:to>
    <cdr:sp macro="" textlink="">
      <cdr:nvSpPr>
        <cdr:cNvPr id="3" name="สี่เหลี่ยมมุมมน 2"/>
        <cdr:cNvSpPr/>
      </cdr:nvSpPr>
      <cdr:spPr>
        <a:xfrm xmlns:a="http://schemas.openxmlformats.org/drawingml/2006/main">
          <a:off x="321273" y="249376"/>
          <a:ext cx="12239989" cy="2735124"/>
        </a:xfrm>
        <a:prstGeom xmlns:a="http://schemas.openxmlformats.org/drawingml/2006/main" prst="roundRect">
          <a:avLst/>
        </a:prstGeom>
        <a:gradFill xmlns:a="http://schemas.openxmlformats.org/drawingml/2006/main" flip="none" rotWithShape="1">
          <a:gsLst>
            <a:gs pos="0">
              <a:srgbClr val="00FFFF">
                <a:tint val="66000"/>
                <a:satMod val="160000"/>
              </a:srgbClr>
            </a:gs>
            <a:gs pos="50000">
              <a:srgbClr val="00FFFF">
                <a:tint val="44500"/>
                <a:satMod val="160000"/>
              </a:srgbClr>
            </a:gs>
            <a:gs pos="100000">
              <a:srgbClr val="00FFFF">
                <a:tint val="23500"/>
                <a:satMod val="160000"/>
              </a:srgbClr>
            </a:gs>
          </a:gsLst>
          <a:lin ang="5400000" scaled="1"/>
          <a:tileRect/>
        </a:gradFill>
        <a:ln xmlns:a="http://schemas.openxmlformats.org/drawingml/2006/main"/>
      </cdr:spPr>
      <cdr:style>
        <a:lnRef xmlns:a="http://schemas.openxmlformats.org/drawingml/2006/main" idx="1">
          <a:schemeClr val="accent3"/>
        </a:lnRef>
        <a:fillRef xmlns:a="http://schemas.openxmlformats.org/drawingml/2006/main" idx="2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>
            <a:defRPr sz="1000"/>
          </a:pPr>
          <a:r>
            <a:rPr lang="th-TH" sz="3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กราฟแสดงลำดับการเบิกจ่ายเงินโครงการเงินกู้เพื่อวางระบบ</a:t>
          </a:r>
        </a:p>
        <a:p xmlns:a="http://schemas.openxmlformats.org/drawingml/2006/main">
          <a:pPr algn="ctr" rtl="1">
            <a:defRPr sz="1000"/>
          </a:pPr>
          <a:r>
            <a:rPr lang="th-TH" sz="3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การบริหารจัดการน้ำและสร้างอนาคตประเทศ  </a:t>
          </a:r>
          <a:endParaRPr lang="en-US" sz="3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 xmlns:a="http://schemas.openxmlformats.org/drawingml/2006/main">
          <a:pPr algn="ctr" rtl="1">
            <a:defRPr sz="1000"/>
          </a:pPr>
          <a:r>
            <a:rPr lang="th-TH" sz="3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ปีงบประมาณ</a:t>
          </a:r>
          <a:r>
            <a:rPr lang="en-US" sz="3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3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พ.ศ.  2555 - 2556</a:t>
          </a:r>
        </a:p>
        <a:p xmlns:a="http://schemas.openxmlformats.org/drawingml/2006/main">
          <a:pPr algn="ctr" rtl="1">
            <a:defRPr sz="1000"/>
          </a:pPr>
          <a:r>
            <a:rPr lang="th-TH" sz="40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3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ณ  วันที่ </a:t>
          </a:r>
          <a:r>
            <a:rPr lang="en-US" sz="3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19</a:t>
          </a:r>
          <a:r>
            <a:rPr lang="th-TH" sz="3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สิงหาคม  2556</a:t>
          </a:r>
        </a:p>
      </cdr:txBody>
    </cdr:sp>
  </cdr:relSizeAnchor>
  <cdr:relSizeAnchor xmlns:cdr="http://schemas.openxmlformats.org/drawingml/2006/chartDrawing">
    <cdr:from>
      <cdr:x>0.01214</cdr:x>
      <cdr:y>0.38027</cdr:y>
    </cdr:from>
    <cdr:to>
      <cdr:x>0.12503</cdr:x>
      <cdr:y>0.42722</cdr:y>
    </cdr:to>
    <cdr:sp macro="" textlink="">
      <cdr:nvSpPr>
        <cdr:cNvPr id="4" name="สี่เหลี่ยมผืนผ้า 3"/>
        <cdr:cNvSpPr/>
      </cdr:nvSpPr>
      <cdr:spPr>
        <a:xfrm xmlns:a="http://schemas.openxmlformats.org/drawingml/2006/main">
          <a:off x="154809" y="4271631"/>
          <a:ext cx="1439042" cy="52739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60000"/>
            <a:lumOff val="40000"/>
          </a:schemeClr>
        </a:solidFill>
        <a:ln xmlns:a="http://schemas.openxmlformats.org/drawingml/2006/main" w="9525" cap="flat" cmpd="sng" algn="ctr">
          <a:solidFill>
            <a:srgbClr val="9BBB59">
              <a:shade val="95000"/>
              <a:satMod val="105000"/>
            </a:srgbClr>
          </a:solidFill>
          <a:prstDash val="solid"/>
        </a:ln>
        <a:effectLst xmlns:a="http://schemas.openxmlformats.org/drawingml/2006/main">
          <a:outerShdw blurRad="40000" dist="20000" dir="5400000" rotWithShape="0">
            <a:srgbClr val="000000">
              <a:alpha val="38000"/>
            </a:srgbClr>
          </a:outerShdw>
        </a:effectLst>
        <a:scene3d xmlns:a="http://schemas.openxmlformats.org/drawingml/2006/main">
          <a:camera prst="orthographicFront"/>
          <a:lightRig rig="threePt" dir="t"/>
        </a:scene3d>
        <a:sp3d xmlns:a="http://schemas.openxmlformats.org/drawingml/2006/main">
          <a:bevelT/>
        </a:sp3d>
      </cdr:spPr>
      <cdr:style>
        <a:lnRef xmlns:a="http://schemas.openxmlformats.org/drawingml/2006/main" idx="1">
          <a:schemeClr val="accent3"/>
        </a:lnRef>
        <a:fillRef xmlns:a="http://schemas.openxmlformats.org/drawingml/2006/main" idx="2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th-TH" sz="2800" b="1" baseline="0">
              <a:latin typeface="Angsana New" pitchFamily="18" charset="-34"/>
              <a:cs typeface="Angsana New" pitchFamily="18" charset="-34"/>
            </a:rPr>
            <a:t>ร้อยละ </a:t>
          </a:r>
          <a:endParaRPr lang="th-TH" sz="2800" b="1">
            <a:latin typeface="Angsana New" pitchFamily="18" charset="-34"/>
            <a:cs typeface="Angsana New" pitchFamily="18" charset="-34"/>
          </a:endParaRPr>
        </a:p>
      </cdr:txBody>
    </cdr:sp>
  </cdr:relSizeAnchor>
  <cdr:relSizeAnchor xmlns:cdr="http://schemas.openxmlformats.org/drawingml/2006/chartDrawing">
    <cdr:from>
      <cdr:x>0.76947</cdr:x>
      <cdr:y>0.34292</cdr:y>
    </cdr:from>
    <cdr:to>
      <cdr:x>0.96586</cdr:x>
      <cdr:y>0.40258</cdr:y>
    </cdr:to>
    <cdr:sp macro="" textlink="">
      <cdr:nvSpPr>
        <cdr:cNvPr id="5" name="สี่เหลี่ยมผืนผ้า 4"/>
        <cdr:cNvSpPr/>
      </cdr:nvSpPr>
      <cdr:spPr>
        <a:xfrm xmlns:a="http://schemas.openxmlformats.org/drawingml/2006/main">
          <a:off x="9772650" y="3726978"/>
          <a:ext cx="2492375" cy="65028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60000"/>
            <a:lumOff val="40000"/>
          </a:schemeClr>
        </a:solidFill>
        <a:ln xmlns:a="http://schemas.openxmlformats.org/drawingml/2006/main" w="9525" cap="flat" cmpd="sng" algn="ctr">
          <a:solidFill>
            <a:srgbClr val="9BBB59">
              <a:shade val="95000"/>
              <a:satMod val="105000"/>
            </a:srgbClr>
          </a:solidFill>
          <a:prstDash val="solid"/>
        </a:ln>
        <a:effectLst xmlns:a="http://schemas.openxmlformats.org/drawingml/2006/main">
          <a:outerShdw blurRad="40000" dist="20000" dir="5400000" rotWithShape="0">
            <a:srgbClr val="000000">
              <a:alpha val="38000"/>
            </a:srgbClr>
          </a:outerShdw>
        </a:effectLst>
        <a:scene3d xmlns:a="http://schemas.openxmlformats.org/drawingml/2006/main">
          <a:camera prst="orthographicFront"/>
          <a:lightRig rig="threePt" dir="t"/>
        </a:scene3d>
        <a:sp3d xmlns:a="http://schemas.openxmlformats.org/drawingml/2006/main">
          <a:bevelT w="165100" prst="coolSlant"/>
        </a:sp3d>
      </cdr:spPr>
      <cdr:style>
        <a:lnRef xmlns:a="http://schemas.openxmlformats.org/drawingml/2006/main" idx="1">
          <a:schemeClr val="accent3"/>
        </a:lnRef>
        <a:fillRef xmlns:a="http://schemas.openxmlformats.org/drawingml/2006/main" idx="2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th-TH" sz="2000" b="1">
              <a:latin typeface="Angsana New" pitchFamily="18" charset="-34"/>
              <a:cs typeface="Angsana New" pitchFamily="18" charset="-34"/>
            </a:rPr>
            <a:t>  </a:t>
          </a:r>
          <a:r>
            <a:rPr lang="th-TH" sz="2800" b="1">
              <a:latin typeface="Angsana New" pitchFamily="18" charset="-34"/>
              <a:cs typeface="Angsana New" pitchFamily="18" charset="-34"/>
            </a:rPr>
            <a:t>หน่วย  </a:t>
          </a:r>
          <a:r>
            <a:rPr lang="en-US" sz="2800" b="1">
              <a:latin typeface="Angsana New" pitchFamily="18" charset="-34"/>
              <a:cs typeface="Angsana New" pitchFamily="18" charset="-34"/>
            </a:rPr>
            <a:t>:</a:t>
          </a:r>
          <a:r>
            <a:rPr lang="th-TH" sz="2800" b="1" baseline="0">
              <a:latin typeface="Angsana New" pitchFamily="18" charset="-34"/>
              <a:cs typeface="Angsana New" pitchFamily="18" charset="-34"/>
            </a:rPr>
            <a:t>  ล้านบาท</a:t>
          </a:r>
          <a:endParaRPr lang="th-TH" sz="2800" b="1">
            <a:latin typeface="Angsana New" pitchFamily="18" charset="-34"/>
            <a:cs typeface="Angsana New" pitchFamily="18" charset="-34"/>
          </a:endParaRPr>
        </a:p>
      </cdr:txBody>
    </cdr:sp>
  </cdr:relSizeAnchor>
  <cdr:relSizeAnchor xmlns:cdr="http://schemas.openxmlformats.org/drawingml/2006/chartDrawing">
    <cdr:from>
      <cdr:x>0.151</cdr:x>
      <cdr:y>0.87045</cdr:y>
    </cdr:from>
    <cdr:to>
      <cdr:x>0.79905</cdr:x>
      <cdr:y>0.93389</cdr:y>
    </cdr:to>
    <cdr:sp macro="" textlink="">
      <cdr:nvSpPr>
        <cdr:cNvPr id="6" name="สี่เหลี่ยมผืนผ้า 5"/>
        <cdr:cNvSpPr/>
      </cdr:nvSpPr>
      <cdr:spPr>
        <a:xfrm xmlns:a="http://schemas.openxmlformats.org/drawingml/2006/main">
          <a:off x="1955027" y="9972242"/>
          <a:ext cx="8390484" cy="726587"/>
        </a:xfrm>
        <a:prstGeom xmlns:a="http://schemas.openxmlformats.org/drawingml/2006/main" prst="rect">
          <a:avLst/>
        </a:prstGeom>
        <a:solidFill xmlns:a="http://schemas.openxmlformats.org/drawingml/2006/main">
          <a:srgbClr val="99FFCC"/>
        </a:solidFill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th-TH" sz="4000" b="1">
              <a:latin typeface="TH SarabunPSK" pitchFamily="34" charset="-34"/>
              <a:cs typeface="TH SarabunPSK" pitchFamily="34" charset="-34"/>
            </a:rPr>
            <a:t>สำนักชลประทาน</a:t>
          </a:r>
          <a:endParaRPr lang="en-US" sz="40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0.8113</cdr:x>
      <cdr:y>0.87312</cdr:y>
    </cdr:from>
    <cdr:to>
      <cdr:x>0.96364</cdr:x>
      <cdr:y>0.93739</cdr:y>
    </cdr:to>
    <cdr:sp macro="" textlink="">
      <cdr:nvSpPr>
        <cdr:cNvPr id="7" name="สี่เหลี่ยมผืนผ้า 6"/>
        <cdr:cNvSpPr/>
      </cdr:nvSpPr>
      <cdr:spPr>
        <a:xfrm xmlns:a="http://schemas.openxmlformats.org/drawingml/2006/main">
          <a:off x="10318751" y="9810750"/>
          <a:ext cx="1936750" cy="721952"/>
        </a:xfrm>
        <a:prstGeom xmlns:a="http://schemas.openxmlformats.org/drawingml/2006/main" prst="rect">
          <a:avLst/>
        </a:prstGeom>
        <a:solidFill xmlns:a="http://schemas.openxmlformats.org/drawingml/2006/main">
          <a:srgbClr val="F79646">
            <a:lumMod val="20000"/>
            <a:lumOff val="80000"/>
          </a:srgbClr>
        </a:solidFill>
        <a:ln xmlns:a="http://schemas.openxmlformats.org/drawingml/2006/main" w="25400" cap="flat" cmpd="sng" algn="ctr">
          <a:solidFill>
            <a:srgbClr val="FEA91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 anchorCtr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th-TH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สำนักพัฒนาแหล่งน้ำขนาดใหญ่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238125</xdr:rowOff>
    </xdr:from>
    <xdr:to>
      <xdr:col>0</xdr:col>
      <xdr:colOff>333375</xdr:colOff>
      <xdr:row>12</xdr:row>
      <xdr:rowOff>581025</xdr:rowOff>
    </xdr:to>
    <xdr:pic>
      <xdr:nvPicPr>
        <xdr:cNvPr id="6157365" name="Picture 3" descr="NOTE-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056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942975</xdr:colOff>
      <xdr:row>12</xdr:row>
      <xdr:rowOff>238125</xdr:rowOff>
    </xdr:from>
    <xdr:to>
      <xdr:col>5</xdr:col>
      <xdr:colOff>0</xdr:colOff>
      <xdr:row>12</xdr:row>
      <xdr:rowOff>581025</xdr:rowOff>
    </xdr:to>
    <xdr:pic>
      <xdr:nvPicPr>
        <xdr:cNvPr id="6157366" name="Picture 4" descr="NOTE-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10550" y="6905625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1.116\rid\RID\vision\&#3648;&#3605;&#3619;&#3637;&#3618;&#3617;&#3591;&#3634;&#3609;-51\&#3619;&#3627;&#3633;&#3626;GFMIS%202551\&#3611;&#3619;&#3632;&#3585;&#3634;&#3624;&#3585;&#3636;&#3592;&#3585;&#3619;&#3619;&#3617;&#3627;&#3621;&#3633;&#3585;_20071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1.116\rid\RID\vision\&#3648;&#3605;&#3619;&#3637;&#3618;&#3617;&#3591;&#3634;&#3609;-51\&#3619;&#3627;&#3633;&#3626;GFMIS%202551\&#3619;&#3627;&#3633;&#3626;255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1.116\rid\RID\Documents%20and%20Settings\ben\My%20Documents\&#3588;&#3640;&#3603;&#3611;&#3619;&#3632;&#3592;&#3633;&#3585;&#3625;&#36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romchol.rid.go.th/fad/statistics/statistics-2556/&#3648;&#3619;&#3656;&#3591;&#3619;&#3633;&#3604;&#3648;&#3610;&#3636;&#3585;&#3592;&#3656;&#3634;&#3618;/&#3612;&#3621;&#3648;&#3610;&#3636;&#3585;&#3592;&#3656;&#3634;&#3618;&#3623;&#3633;&#3609;&#3592;&#3633;&#3609;&#3607;&#3619;&#3660;_&#3609;&#3636;&#3619;&#3640;&#3605;&#3605;&#3636;/&#3619;&#3634;&#3618;&#3591;&#3634;&#3609;%20Quarter3/5.&#3614;&#3620;&#3625;&#3616;&#3634;&#3588;&#3617;52/15&#3614;&#3588;52/2009.05.15%20&#3619;&#3634;&#3618;&#3591;&#3634;&#3609;&#3626;&#3635;&#3609;&#3633;&#3585;&#3619;&#3633;&#3610;-&#3592;&#3656;&#3634;&#3618;%20&#3649;&#3618;&#3585;&#3585;&#3621;&#3634;&#3591;&#3611;&#363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romchol.rid.go.th/fad/statistics/statistics-2556/koy/&#3648;&#3619;&#3656;&#3591;&#3619;&#3633;&#3604;%2050/&#3588;&#3603;&#3632;&#3585;&#3619;&#3619;&#3617;&#3585;&#3634;&#3619;&#3605;&#3636;&#3604;&#3605;&#3634;&#3617;&#3648;&#3619;&#3656;&#3591;&#3619;&#3633;&#3604;/meeting%202_2550/&#3612;&#3621;&#3648;&#3610;&#3636;&#3585;&#3592;&#3656;&#3634;&#3618;&#3592;&#3633;&#3591;&#3627;&#3623;&#3633;&#3604;_&#3617;&#3637;&#3609;&#3634;&#3588;&#3617;%20255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-001-map\&#3621;&#3591;&#3586;&#3657;&#3629;&#3617;&#3641;&#3621;%202553\&#3648;&#3619;&#3656;&#3591;&#3619;&#3633;&#3604;&#3648;&#3610;&#3636;&#3585;&#3592;&#3656;&#3634;&#3618;\&#3612;&#3621;&#3648;&#3610;&#3636;&#3585;&#3592;&#3656;&#3634;&#3618;&#3623;&#3633;&#3609;&#3592;&#3633;&#3609;&#3607;&#3619;&#3660;_&#3609;&#3636;&#3619;&#3640;&#3605;&#3605;&#3636;\&#3619;&#3634;&#3618;&#3591;&#3634;&#3609;%20Quarter3\5.&#3614;&#3620;&#3625;&#3616;&#3634;&#3588;&#3617;52\15&#3614;&#3588;52\2009.05.15%20&#3619;&#3634;&#3618;&#3591;&#3634;&#3609;&#3626;&#3635;&#3609;&#3633;&#3585;&#3619;&#3633;&#3610;-&#3592;&#3656;&#3634;&#3618;%20&#3649;&#3618;&#3585;&#3585;&#3621;&#3634;&#3591;&#3611;&#363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-001-map\&#3621;&#3591;&#3586;&#3657;&#3629;&#3617;&#3641;&#3621;%202553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1.1.154\&#3621;&#3591;&#3586;&#3657;&#3629;&#3617;&#3641;&#3621;%202553\&#3621;&#3591;&#3586;&#3657;&#3629;&#3617;&#3641;&#3621;%202555\04.2012\17.04.2012\&#3585;&#3619;&#3634;&#3615;&#3649;&#3607;&#3656;&#3591;&#3619;&#3623;&#3617;\&#3648;&#3619;&#3656;&#3591;&#3619;&#3633;&#3604;&#3648;&#3610;&#3636;&#3585;&#3592;&#3656;&#3634;&#3618;\&#3612;&#3621;&#3648;&#3610;&#3636;&#3585;&#3592;&#3656;&#3634;&#3618;&#3623;&#3633;&#3609;&#3592;&#3633;&#3609;&#3607;&#3619;&#3660;_&#3609;&#3636;&#3619;&#3640;&#3605;&#3605;&#3636;\&#3619;&#3634;&#3618;&#3591;&#3634;&#3609;%20Quarter3\5.&#3614;&#3620;&#3625;&#3616;&#3634;&#3588;&#3617;52\15&#3614;&#3588;52\2009.05.15%20&#3619;&#3634;&#3618;&#3591;&#3634;&#3609;&#3626;&#3635;&#3609;&#3633;&#3585;&#3619;&#3633;&#3610;-&#3592;&#3656;&#3634;&#3618;%20&#3649;&#3618;&#3585;&#3585;&#3621;&#3634;&#3591;&#3611;&#363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1.1.154\&#3621;&#3591;&#3586;&#3657;&#3629;&#3617;&#3641;&#3621;%202553\&#3621;&#3591;&#3586;&#3657;&#3629;&#3617;&#3641;&#3621;%202555\04.2012\17.04.2012\&#3585;&#3619;&#3634;&#3615;&#3649;&#3607;&#3656;&#3591;&#3619;&#3623;&#3617;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1.1.154\&#3621;&#3591;&#3586;&#3657;&#3629;&#3617;&#3641;&#3621;%202553\&#3648;&#3619;&#3656;&#3591;&#3619;&#3633;&#3604;&#3648;&#3610;&#3636;&#3585;&#3592;&#3656;&#3634;&#3618;\&#3612;&#3621;&#3648;&#3610;&#3636;&#3585;&#3592;&#3656;&#3634;&#3618;&#3623;&#3633;&#3609;&#3592;&#3633;&#3609;&#3607;&#3619;&#3660;_&#3609;&#3636;&#3619;&#3640;&#3605;&#3605;&#3636;\&#3619;&#3634;&#3618;&#3591;&#3634;&#3609;%20Quarter3\5.&#3614;&#3620;&#3625;&#3616;&#3634;&#3588;&#3617;52\15&#3614;&#3588;52\2009.05.15%20&#3619;&#3634;&#3618;&#3591;&#3634;&#3609;&#3626;&#3635;&#3609;&#3633;&#3585;&#3619;&#3633;&#3610;-&#3592;&#3656;&#3634;&#3618;%20&#3649;&#3618;&#3585;&#3585;&#3621;&#3634;&#3591;&#3611;&#363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1.1.154\&#3621;&#3591;&#3586;&#3657;&#3629;&#3617;&#3641;&#3621;%202553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-001-Map\&#3621;&#3591;&#3586;&#3657;&#3629;&#3617;&#3641;&#3621;%202553\Documents%20and%20Settings\Administrator\Application%20Data\Microsoft\Excel\bud%20(version%201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1.1.154\&#3621;&#3591;&#3586;&#3657;&#3629;&#3617;&#3641;&#3621;%202553\&#3611;&#3629;&#3586;&#3638;&#3657;&#3609;%20WEB%20&#3585;&#3629;&#3591;\&#3605;&#3634;&#3619;&#3634;&#3591;&#3648;&#3610;&#3636;&#3585;&#3592;&#3656;&#3634;&#3618;&#3619;&#3634;&#3618;&#3626;&#3633;&#3611;&#3604;&#3634;&#3627;&#3660;(NEW)\&#3605;&#3634;&#3619;&#3634;&#3591;&#3648;&#3610;&#3636;&#3585;&#3592;&#3656;&#3634;&#3618;&#3619;&#3634;&#3618;&#3626;&#3633;&#3611;&#3604;&#3634;&#3627;&#3660;(&#3651;&#3627;&#3617;&#3656;)&#3604;&#3634;&#3619;&#3637;&#3614;&#3636;&#3617;&#3614;&#3660;-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-001-Map\&#3621;&#3591;&#3586;&#3657;&#3629;&#3617;&#3641;&#3621;%202553\Documents%20and%20Settings\Administrator\Application%20Data\Microsoft\Excel\bud-1%20(version%20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48;&#3619;&#3656;&#3591;&#3619;&#3633;&#3604;&#3648;&#3610;&#3636;&#3585;&#3592;&#3656;&#3634;&#3618;\&#3612;&#3621;&#3648;&#3610;&#3636;&#3585;&#3592;&#3656;&#3634;&#3618;&#3623;&#3633;&#3609;&#3592;&#3633;&#3609;&#3607;&#3619;&#3660;_&#3609;&#3636;&#3619;&#3640;&#3605;&#3605;&#3636;\&#3619;&#3634;&#3618;&#3591;&#3634;&#3609;%20Quarter3\5.&#3614;&#3620;&#3625;&#3616;&#3634;&#3588;&#3617;52\15&#3614;&#3588;52\2009.05.15%20&#3619;&#3634;&#3618;&#3591;&#3634;&#3609;&#3626;&#3635;&#3609;&#3633;&#3585;&#3619;&#3633;&#3610;-&#3592;&#3656;&#3634;&#3618;%20&#3649;&#3618;&#3585;&#3585;&#3621;&#3634;&#3591;&#3611;&#363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romchol.rid.go.th/fad/statistics/statistics-2556/bud19.08.56.xl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romchol.rid.go.th/koy/&#3648;&#3619;&#3656;&#3591;&#3619;&#3633;&#3604;%2050/&#3588;&#3603;&#3632;&#3585;&#3619;&#3619;&#3617;&#3585;&#3634;&#3619;&#3605;&#3636;&#3604;&#3605;&#3634;&#3617;&#3648;&#3619;&#3656;&#3591;&#3619;&#3633;&#3604;/meeting%202_2550/&#3612;&#3621;&#3648;&#3610;&#3636;&#3585;&#3592;&#3656;&#3634;&#3618;&#3592;&#3633;&#3591;&#3627;&#3623;&#3633;&#3604;_&#3617;&#3637;&#3609;&#3634;&#3588;&#3617;%20255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กิจกรรมหลัก-07003"/>
      <sheetName val="Sheet1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 ผลผลิตโครงการsort-vlookup"/>
      <sheetName val="วิธีทำvlookup"/>
      <sheetName val="GFR_BUDGETCODE-รหัสงบประมาณ"/>
      <sheetName val="GFR_ACCPROJ ผลผลิตโครงการ"/>
      <sheetName val="GFR_FUND แหล่งของเงิน"/>
      <sheetName val="GFR_MACT-กิจกรรมหลัก(RIDM1006)"/>
      <sheetName val="ua"/>
      <sheetName val="ผลผลิตโครงการ2551"/>
      <sheetName val="งปม.-กรมบัญชีกลาง"/>
      <sheetName val="กิจกรรมหลัก-ต้น"/>
      <sheetName val="รหัสงบประมาณ-ต้น"/>
      <sheetName val="สรุปงบประมาณปี 51"/>
      <sheetName val="รายละเอียดทั้งหมดงบปี 51"/>
      <sheetName val="รหัสงปม.-เก่า"/>
      <sheetName val="กิจกรรมหลัก-เก่า"/>
      <sheetName val="งปม.-กรมบัญชีกลาง-เก่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โอน"/>
      <sheetName val="สถานะการใช้จ่ายงบประมาณ (ระ (4)"/>
      <sheetName val="พรบ.49 (2)"/>
      <sheetName val="ua-ส่งคุณประจักษ์"/>
      <sheetName val="#REF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Name"/>
      <sheetName val="BEx1-3"/>
      <sheetName val="ตารางที่ 1"/>
      <sheetName val="ตารางที่ 1-1"/>
      <sheetName val="ตารางที่2_3"/>
      <sheetName val="ตารางที่2_3-1"/>
      <sheetName val="BEx4"/>
      <sheetName val="BEx4คำนวณ"/>
      <sheetName val="ตารางที่ 4"/>
      <sheetName val="BEx5"/>
      <sheetName val="BEx5_2"/>
      <sheetName val="BEx5คำนวณ"/>
      <sheetName val="ตารางที่ 5"/>
      <sheetName val="BEx6"/>
      <sheetName val="BEx6_2"/>
      <sheetName val="BEx6คำนวณ"/>
      <sheetName val="ตารางที่ 6"/>
      <sheetName val="BEx7"/>
      <sheetName val="ตารางที่ 7"/>
      <sheetName val="BEx8"/>
      <sheetName val="ตารางที่ 8"/>
      <sheetName val="BEx9"/>
      <sheetName val="ตารางที่ 9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Name"/>
      <sheetName val="BEx1-3"/>
      <sheetName val="ตารางที่ 1"/>
      <sheetName val="ตารางที่ 1-1"/>
      <sheetName val="ตารางที่2_3"/>
      <sheetName val="ตารางที่2_3-1"/>
      <sheetName val="BEx4"/>
      <sheetName val="BEx4คำนวณ"/>
      <sheetName val="ตารางที่ 4"/>
      <sheetName val="BEx5"/>
      <sheetName val="BEx5_2"/>
      <sheetName val="BEx5คำนวณ"/>
      <sheetName val="ตารางที่ 5"/>
      <sheetName val="BEx6"/>
      <sheetName val="BEx6_2"/>
      <sheetName val="BEx6คำนวณ"/>
      <sheetName val="ตารางที่ 6"/>
      <sheetName val="BEx7"/>
      <sheetName val="ตารางที่ 7"/>
      <sheetName val="BEx8"/>
      <sheetName val="ตารางที่ 8"/>
      <sheetName val="BEx9"/>
      <sheetName val="ตารางที่ 9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Name"/>
      <sheetName val="BEx1-3"/>
      <sheetName val="ตารางที่ 1"/>
      <sheetName val="ตารางที่ 1-1"/>
      <sheetName val="ตารางที่2_3"/>
      <sheetName val="ตารางที่2_3-1"/>
      <sheetName val="BEx4"/>
      <sheetName val="BEx4คำนวณ"/>
      <sheetName val="ตารางที่ 4"/>
      <sheetName val="BEx5"/>
      <sheetName val="BEx5_2"/>
      <sheetName val="BEx5คำนวณ"/>
      <sheetName val="ตารางที่ 5"/>
      <sheetName val="BEx6"/>
      <sheetName val="BEx6_2"/>
      <sheetName val="BEx6คำนวณ"/>
      <sheetName val="ตารางที่ 6"/>
      <sheetName val="BEx7"/>
      <sheetName val="ตารางที่ 7"/>
      <sheetName val="BEx8"/>
      <sheetName val="ตารางที่ 8"/>
      <sheetName val="BEx9"/>
      <sheetName val="ตารางที่ 9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Name"/>
      <sheetName val="BEx1-3"/>
      <sheetName val="ตารางที่ 1"/>
      <sheetName val="ตารางที่ 1-1"/>
      <sheetName val="ตารางที่2_3"/>
      <sheetName val="ตารางที่2_3-1"/>
      <sheetName val="BEx4"/>
      <sheetName val="BEx4คำนวณ"/>
      <sheetName val="ตารางที่ 4"/>
      <sheetName val="BEx5"/>
      <sheetName val="BEx5_2"/>
      <sheetName val="BEx5คำนวณ"/>
      <sheetName val="ตารางที่ 5"/>
      <sheetName val="BEx6"/>
      <sheetName val="BEx6_2"/>
      <sheetName val="BEx6คำนวณ"/>
      <sheetName val="ตารางที่ 6"/>
      <sheetName val="BEx7"/>
      <sheetName val="ตารางที่ 7"/>
      <sheetName val="BEx8"/>
      <sheetName val="ตารางที่ 8"/>
      <sheetName val="BEx9"/>
      <sheetName val="ตารางที่ 9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กราฟแท่งรวมงปม."/>
      <sheetName val="ลำดับเบิกจ่าย"/>
      <sheetName val="ความก้าวหน้า(งบประมาณ)"/>
      <sheetName val="รายสัปดาห์"/>
      <sheetName val="mis.060455"/>
      <sheetName val="หมวดรายจ่าย"/>
      <sheetName val="ศูนย์ต้นทุน"/>
      <sheetName val="C1"/>
      <sheetName val="ตรวจสอบข้อมูล"/>
      <sheetName val="table-ref "/>
      <sheetName val="c1-ref "/>
      <sheetName val="C4-ref"/>
      <sheetName val="C4-ref (ผลต่าง)"/>
      <sheetName val="c-cost (%) "/>
      <sheetName val="ACC-PROJ "/>
      <sheetName val="pro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3">
          <cell r="H23">
            <v>0</v>
          </cell>
          <cell r="I23">
            <v>0.38241174</v>
          </cell>
          <cell r="N23">
            <v>87.483455479999989</v>
          </cell>
          <cell r="P23">
            <v>16</v>
          </cell>
          <cell r="R23">
            <v>26.91674553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ลำดับเบิกจ่าย"/>
      <sheetName val="รวม3งบ"/>
      <sheetName val="ตารางภาพรวม(เมย.55)"/>
      <sheetName val="ตารางประจำ(เมย.55)"/>
      <sheetName val="ตารางลงทุน(เมย.55)"/>
      <sheetName val="รายจ่ายประจำ-55"/>
      <sheetName val="รายจ่ายลงทุน-55"/>
      <sheetName val="ภาพรวม-55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เป้าหมาย-54"/>
      <sheetName val="รายจ่ายประจำ-55"/>
      <sheetName val="รายจ่ายลงทุน-55"/>
      <sheetName val="ภาพรวม-55"/>
      <sheetName val="รายสัปดาห์"/>
      <sheetName val="ความก้าวหน้า"/>
      <sheetName val="mis.300355"/>
      <sheetName val="ลำดับ"/>
      <sheetName val="ลำดับเบิกจ่าย"/>
      <sheetName val="หมวดรายจ่าย"/>
      <sheetName val="ศูนย์ต้นทุน"/>
      <sheetName val="C1"/>
      <sheetName val="ตรวจสอบข้อมูล"/>
      <sheetName val="table-ref "/>
      <sheetName val="งปม.2012 - 26032012 (3)"/>
      <sheetName val="c1-ref "/>
      <sheetName val="C4-ref"/>
      <sheetName val="C4-ref (ผลต่าง)"/>
      <sheetName val="c-cost (%) "/>
      <sheetName val="ACC-PROJ "/>
      <sheetName val="pro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4">
          <cell r="F24">
            <v>165.72607138000001</v>
          </cell>
          <cell r="H24">
            <v>0</v>
          </cell>
          <cell r="I24">
            <v>2.0847435000000001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Name"/>
      <sheetName val="BEx1-3"/>
      <sheetName val="ตารางที่ 1"/>
      <sheetName val="ตารางที่ 1-1"/>
      <sheetName val="ตารางที่2_3"/>
      <sheetName val="ตารางที่2_3-1"/>
      <sheetName val="BEx4"/>
      <sheetName val="BEx4คำนวณ"/>
      <sheetName val="ตารางที่ 4"/>
      <sheetName val="BEx5"/>
      <sheetName val="BEx5_2"/>
      <sheetName val="BEx5คำนวณ"/>
      <sheetName val="ตารางที่ 5"/>
      <sheetName val="BEx6"/>
      <sheetName val="BEx6_2"/>
      <sheetName val="BEx6คำนวณ"/>
      <sheetName val="ตารางที่ 6"/>
      <sheetName val="BEx7"/>
      <sheetName val="ตารางที่ 7"/>
      <sheetName val="BEx8"/>
      <sheetName val="ตารางที่ 8"/>
      <sheetName val="BEx9"/>
      <sheetName val="ตารางที่ 9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ลำดับเบิกจ่าย19.08.56"/>
      <sheetName val="mis160856"/>
      <sheetName val="ศูนย์ต้นทุน"/>
      <sheetName val="หมวดรายจ่าย"/>
      <sheetName val="C1"/>
      <sheetName val="ตรวจสอบข้อมูล"/>
      <sheetName val="ข้อมูลใหม่+เดิม"/>
      <sheetName val="table-ref "/>
      <sheetName val="c1-ref "/>
      <sheetName val="C4-ref"/>
      <sheetName val="c-cost (%) "/>
      <sheetName val="ACC-PROJ "/>
      <sheetName val="proj"/>
    </sheetNames>
    <sheetDataSet>
      <sheetData sheetId="0"/>
      <sheetData sheetId="1"/>
      <sheetData sheetId="2"/>
      <sheetData sheetId="3"/>
      <sheetData sheetId="4">
        <row r="14">
          <cell r="E14">
            <v>268029751.57999998</v>
          </cell>
          <cell r="F14">
            <v>268029751.57999998</v>
          </cell>
          <cell r="G14">
            <v>250171516.85000002</v>
          </cell>
          <cell r="H14">
            <v>0</v>
          </cell>
          <cell r="I14">
            <v>709558</v>
          </cell>
          <cell r="K14">
            <v>972644755.19000006</v>
          </cell>
          <cell r="L14">
            <v>972644755.19000006</v>
          </cell>
          <cell r="M14">
            <v>859592471.96999991</v>
          </cell>
          <cell r="N14">
            <v>0</v>
          </cell>
          <cell r="O14">
            <v>29597272.43</v>
          </cell>
        </row>
        <row r="31">
          <cell r="E31">
            <v>215289409.29999998</v>
          </cell>
          <cell r="F31">
            <v>215289409.29999998</v>
          </cell>
          <cell r="G31">
            <v>205471351.46999997</v>
          </cell>
          <cell r="H31">
            <v>0</v>
          </cell>
          <cell r="I31">
            <v>729606.32</v>
          </cell>
          <cell r="K31">
            <v>828707184.30999994</v>
          </cell>
          <cell r="L31">
            <v>828707184.30999994</v>
          </cell>
          <cell r="M31">
            <v>738284641.56000018</v>
          </cell>
          <cell r="N31">
            <v>0</v>
          </cell>
          <cell r="O31">
            <v>30736020.52</v>
          </cell>
        </row>
        <row r="48">
          <cell r="E48">
            <v>329519621.15999997</v>
          </cell>
          <cell r="F48">
            <v>329519621.15999997</v>
          </cell>
          <cell r="G48">
            <v>312504521.94</v>
          </cell>
          <cell r="H48">
            <v>0</v>
          </cell>
          <cell r="I48">
            <v>951620</v>
          </cell>
          <cell r="K48">
            <v>620074888</v>
          </cell>
          <cell r="L48">
            <v>620074888</v>
          </cell>
          <cell r="M48">
            <v>464593136.88</v>
          </cell>
          <cell r="N48">
            <v>0</v>
          </cell>
          <cell r="O48">
            <v>90468346.609999999</v>
          </cell>
        </row>
        <row r="64">
          <cell r="E64">
            <v>256231747.13999999</v>
          </cell>
          <cell r="F64">
            <v>256231747.13999999</v>
          </cell>
          <cell r="G64">
            <v>248495549.05999994</v>
          </cell>
          <cell r="H64">
            <v>0</v>
          </cell>
          <cell r="I64">
            <v>404983</v>
          </cell>
          <cell r="K64">
            <v>949813535</v>
          </cell>
          <cell r="L64">
            <v>949813535</v>
          </cell>
          <cell r="M64">
            <v>630579733.63999999</v>
          </cell>
          <cell r="N64">
            <v>0</v>
          </cell>
          <cell r="O64">
            <v>195729678.69999999</v>
          </cell>
        </row>
        <row r="80">
          <cell r="E80">
            <v>278209457.85000002</v>
          </cell>
          <cell r="F80">
            <v>278209457.85000002</v>
          </cell>
          <cell r="G80">
            <v>260308365.31</v>
          </cell>
          <cell r="H80">
            <v>0</v>
          </cell>
          <cell r="I80">
            <v>2954784.5500000003</v>
          </cell>
          <cell r="K80">
            <v>780293262.98000002</v>
          </cell>
          <cell r="L80">
            <v>780293262.98000002</v>
          </cell>
          <cell r="M80">
            <v>523741836.8900001</v>
          </cell>
          <cell r="N80">
            <v>0</v>
          </cell>
          <cell r="O80">
            <v>113998094.22</v>
          </cell>
        </row>
        <row r="97">
          <cell r="E97">
            <v>350075517.78000003</v>
          </cell>
          <cell r="F97">
            <v>350075517.78000003</v>
          </cell>
          <cell r="G97">
            <v>328952820.30000013</v>
          </cell>
          <cell r="H97">
            <v>0</v>
          </cell>
          <cell r="I97">
            <v>2032346.08</v>
          </cell>
          <cell r="K97">
            <v>1416689860</v>
          </cell>
          <cell r="L97">
            <v>1416689860</v>
          </cell>
          <cell r="M97">
            <v>1136578634.6700001</v>
          </cell>
          <cell r="N97">
            <v>0</v>
          </cell>
          <cell r="O97">
            <v>206453709.72000003</v>
          </cell>
        </row>
        <row r="109">
          <cell r="E109">
            <v>213469035.81999999</v>
          </cell>
          <cell r="F109">
            <v>213469035.81999999</v>
          </cell>
          <cell r="G109">
            <v>202857147.33000001</v>
          </cell>
          <cell r="H109">
            <v>0</v>
          </cell>
          <cell r="I109">
            <v>465565.73</v>
          </cell>
          <cell r="K109">
            <v>1151390922.8399999</v>
          </cell>
          <cell r="L109">
            <v>1151390922.8399999</v>
          </cell>
          <cell r="M109">
            <v>998616450.07999992</v>
          </cell>
          <cell r="N109">
            <v>0</v>
          </cell>
          <cell r="O109">
            <v>117450375.19000001</v>
          </cell>
        </row>
        <row r="125">
          <cell r="E125">
            <v>315888133.21999997</v>
          </cell>
          <cell r="F125">
            <v>315888133.21999997</v>
          </cell>
          <cell r="G125">
            <v>301954201.99999994</v>
          </cell>
          <cell r="H125">
            <v>0</v>
          </cell>
          <cell r="I125">
            <v>1232470</v>
          </cell>
          <cell r="K125">
            <v>1081241021.28</v>
          </cell>
          <cell r="L125">
            <v>1081241021.28</v>
          </cell>
          <cell r="M125">
            <v>890192763.27999997</v>
          </cell>
          <cell r="N125">
            <v>0</v>
          </cell>
          <cell r="O125">
            <v>133681242.47999999</v>
          </cell>
        </row>
        <row r="141">
          <cell r="E141">
            <v>329193277.13</v>
          </cell>
          <cell r="F141">
            <v>329193277.13</v>
          </cell>
          <cell r="G141">
            <v>311265266.53999996</v>
          </cell>
          <cell r="H141">
            <v>0</v>
          </cell>
          <cell r="I141">
            <v>2272247.4299999997</v>
          </cell>
          <cell r="K141">
            <v>1131077516.6099999</v>
          </cell>
          <cell r="L141">
            <v>1131077516.6099999</v>
          </cell>
          <cell r="M141">
            <v>858968559.89000022</v>
          </cell>
          <cell r="N141">
            <v>0</v>
          </cell>
          <cell r="O141">
            <v>127319262.44</v>
          </cell>
        </row>
        <row r="158">
          <cell r="E158">
            <v>389766903.83000004</v>
          </cell>
          <cell r="F158">
            <v>389766903.83000004</v>
          </cell>
          <cell r="G158">
            <v>373701456.18000001</v>
          </cell>
          <cell r="H158">
            <v>0</v>
          </cell>
          <cell r="I158">
            <v>2363637.7800000003</v>
          </cell>
          <cell r="K158">
            <v>1001251356.0999999</v>
          </cell>
          <cell r="L158">
            <v>1001251356.0999999</v>
          </cell>
          <cell r="M158">
            <v>881631360.54999983</v>
          </cell>
          <cell r="N158">
            <v>0</v>
          </cell>
          <cell r="O158">
            <v>46107905.899999999</v>
          </cell>
        </row>
        <row r="174">
          <cell r="E174">
            <v>316639437.00999999</v>
          </cell>
          <cell r="F174">
            <v>316639437.00999999</v>
          </cell>
          <cell r="G174">
            <v>300356923.54999995</v>
          </cell>
          <cell r="H174">
            <v>0</v>
          </cell>
          <cell r="I174">
            <v>3508290.92</v>
          </cell>
          <cell r="K174">
            <v>743762643.52999997</v>
          </cell>
          <cell r="L174">
            <v>743762643.52999997</v>
          </cell>
          <cell r="M174">
            <v>591871994.79999995</v>
          </cell>
          <cell r="N174">
            <v>0</v>
          </cell>
          <cell r="O174">
            <v>23827977.890000001</v>
          </cell>
        </row>
        <row r="190">
          <cell r="E190">
            <v>471533477.25999999</v>
          </cell>
          <cell r="F190">
            <v>471533477.25999999</v>
          </cell>
          <cell r="G190">
            <v>449370304.0999999</v>
          </cell>
          <cell r="H190">
            <v>0</v>
          </cell>
          <cell r="I190">
            <v>2499002.34</v>
          </cell>
          <cell r="K190">
            <v>1726611076.3299999</v>
          </cell>
          <cell r="L190">
            <v>1726611076.3299999</v>
          </cell>
          <cell r="M190">
            <v>1229962974.0199997</v>
          </cell>
          <cell r="N190">
            <v>0</v>
          </cell>
          <cell r="O190">
            <v>253844683.94000003</v>
          </cell>
        </row>
        <row r="206">
          <cell r="E206">
            <v>389668861.99000001</v>
          </cell>
          <cell r="F206">
            <v>389668861.99000001</v>
          </cell>
          <cell r="G206">
            <v>371628831</v>
          </cell>
          <cell r="H206">
            <v>0</v>
          </cell>
          <cell r="I206">
            <v>2163168.81</v>
          </cell>
          <cell r="K206">
            <v>612521090.79999995</v>
          </cell>
          <cell r="L206">
            <v>612521090.79999995</v>
          </cell>
          <cell r="M206">
            <v>453164146.26999998</v>
          </cell>
          <cell r="N206">
            <v>0</v>
          </cell>
          <cell r="O206">
            <v>44102801.090000011</v>
          </cell>
        </row>
        <row r="218">
          <cell r="E218">
            <v>183902654.78</v>
          </cell>
          <cell r="F218">
            <v>183902654.78</v>
          </cell>
          <cell r="G218">
            <v>175522145.58000004</v>
          </cell>
          <cell r="H218">
            <v>0</v>
          </cell>
          <cell r="I218">
            <v>556353</v>
          </cell>
          <cell r="K218">
            <v>909290602.60000002</v>
          </cell>
          <cell r="L218">
            <v>909290602.60000002</v>
          </cell>
          <cell r="M218">
            <v>681965496.12</v>
          </cell>
          <cell r="N218">
            <v>0</v>
          </cell>
          <cell r="O218">
            <v>115844488.25</v>
          </cell>
        </row>
        <row r="234">
          <cell r="E234">
            <v>221588254.41000003</v>
          </cell>
          <cell r="F234">
            <v>221588254.41000003</v>
          </cell>
          <cell r="G234">
            <v>198179780.93000007</v>
          </cell>
          <cell r="H234">
            <v>0</v>
          </cell>
          <cell r="I234">
            <v>17060832.75</v>
          </cell>
          <cell r="K234">
            <v>592601573.38999999</v>
          </cell>
          <cell r="L234">
            <v>592601573.38999999</v>
          </cell>
          <cell r="M234">
            <v>496661162.25999999</v>
          </cell>
          <cell r="N234">
            <v>0</v>
          </cell>
          <cell r="O234">
            <v>59782304.409999996</v>
          </cell>
        </row>
        <row r="250">
          <cell r="E250">
            <v>204419019.32999998</v>
          </cell>
          <cell r="F250">
            <v>204419019.32999998</v>
          </cell>
          <cell r="G250">
            <v>195926218.23999998</v>
          </cell>
          <cell r="H250">
            <v>0</v>
          </cell>
          <cell r="I250">
            <v>2092569.24</v>
          </cell>
          <cell r="K250">
            <v>964210443.93000007</v>
          </cell>
          <cell r="L250">
            <v>964210443.93000007</v>
          </cell>
          <cell r="M250">
            <v>819870870.09000015</v>
          </cell>
          <cell r="N250">
            <v>0</v>
          </cell>
          <cell r="O250">
            <v>73087293.24000001</v>
          </cell>
        </row>
        <row r="266">
          <cell r="E266">
            <v>152713387.63</v>
          </cell>
          <cell r="F266">
            <v>152713387.63</v>
          </cell>
          <cell r="G266">
            <v>144083073.55000004</v>
          </cell>
          <cell r="H266">
            <v>0</v>
          </cell>
          <cell r="I266">
            <v>105857</v>
          </cell>
          <cell r="K266">
            <v>722251490.48000002</v>
          </cell>
          <cell r="L266">
            <v>722251490.48000002</v>
          </cell>
          <cell r="M266">
            <v>524993636.89999992</v>
          </cell>
          <cell r="N266">
            <v>0</v>
          </cell>
          <cell r="O266">
            <v>107091306.98999999</v>
          </cell>
        </row>
        <row r="287">
          <cell r="E287">
            <v>2227200</v>
          </cell>
          <cell r="F287">
            <v>2227200</v>
          </cell>
          <cell r="G287">
            <v>1576983.85</v>
          </cell>
          <cell r="H287">
            <v>0</v>
          </cell>
          <cell r="I287">
            <v>0</v>
          </cell>
          <cell r="K287">
            <v>47793000</v>
          </cell>
          <cell r="L287">
            <v>47793000</v>
          </cell>
          <cell r="M287">
            <v>38414635.789999999</v>
          </cell>
          <cell r="N287">
            <v>0</v>
          </cell>
          <cell r="O287">
            <v>4245579.1500000004</v>
          </cell>
        </row>
        <row r="295">
          <cell r="E295">
            <v>2767000</v>
          </cell>
          <cell r="F295">
            <v>2767000</v>
          </cell>
          <cell r="G295">
            <v>2277394.4300000002</v>
          </cell>
          <cell r="H295">
            <v>0</v>
          </cell>
          <cell r="I295">
            <v>44620.4</v>
          </cell>
          <cell r="K295">
            <v>44370776</v>
          </cell>
          <cell r="L295">
            <v>44370776</v>
          </cell>
          <cell r="M295">
            <v>40509029.820000008</v>
          </cell>
          <cell r="N295">
            <v>0</v>
          </cell>
          <cell r="O295">
            <v>3027317.44</v>
          </cell>
        </row>
        <row r="305">
          <cell r="E305">
            <v>1999400</v>
          </cell>
          <cell r="F305">
            <v>1999400</v>
          </cell>
          <cell r="G305">
            <v>1595080.5499999998</v>
          </cell>
          <cell r="H305">
            <v>0</v>
          </cell>
          <cell r="I305">
            <v>0</v>
          </cell>
          <cell r="K305">
            <v>374652868</v>
          </cell>
          <cell r="L305">
            <v>374652868</v>
          </cell>
          <cell r="M305">
            <v>244496333.87000006</v>
          </cell>
          <cell r="N305">
            <v>0</v>
          </cell>
          <cell r="O305">
            <v>42608175.170000002</v>
          </cell>
        </row>
        <row r="311"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21">
          <cell r="E321">
            <v>811100</v>
          </cell>
          <cell r="F321">
            <v>811100</v>
          </cell>
          <cell r="G321">
            <v>226494.81</v>
          </cell>
          <cell r="H321">
            <v>0</v>
          </cell>
          <cell r="I321">
            <v>57400</v>
          </cell>
          <cell r="K321">
            <v>6782250</v>
          </cell>
          <cell r="L321">
            <v>6782250</v>
          </cell>
          <cell r="M321">
            <v>6767041.5099999998</v>
          </cell>
          <cell r="N321">
            <v>0</v>
          </cell>
          <cell r="O321">
            <v>0</v>
          </cell>
        </row>
        <row r="331">
          <cell r="E331">
            <v>3136200</v>
          </cell>
          <cell r="F331">
            <v>3136200</v>
          </cell>
          <cell r="G331">
            <v>2265177.15</v>
          </cell>
          <cell r="H331">
            <v>0</v>
          </cell>
          <cell r="I331">
            <v>75000</v>
          </cell>
          <cell r="K331">
            <v>969761231</v>
          </cell>
          <cell r="L331">
            <v>969761231</v>
          </cell>
          <cell r="M331">
            <v>780127096.14999998</v>
          </cell>
          <cell r="N331">
            <v>0</v>
          </cell>
          <cell r="O331">
            <v>186843248.50999999</v>
          </cell>
        </row>
        <row r="341">
          <cell r="E341">
            <v>47190</v>
          </cell>
          <cell r="F341">
            <v>47190</v>
          </cell>
          <cell r="G341">
            <v>45805</v>
          </cell>
          <cell r="H341">
            <v>0</v>
          </cell>
          <cell r="I341">
            <v>0</v>
          </cell>
          <cell r="K341">
            <v>1069447050</v>
          </cell>
          <cell r="L341">
            <v>1069447050</v>
          </cell>
          <cell r="M341">
            <v>587764845.93000007</v>
          </cell>
          <cell r="N341">
            <v>0</v>
          </cell>
          <cell r="O341">
            <v>235888161.68000001</v>
          </cell>
        </row>
        <row r="349"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K349">
            <v>1096310477</v>
          </cell>
          <cell r="L349">
            <v>1096310477</v>
          </cell>
          <cell r="M349">
            <v>448302341.04000002</v>
          </cell>
          <cell r="N349">
            <v>0</v>
          </cell>
          <cell r="O349">
            <v>193449321.84999999</v>
          </cell>
        </row>
        <row r="364">
          <cell r="E364">
            <v>6107272</v>
          </cell>
          <cell r="F364">
            <v>6107272</v>
          </cell>
          <cell r="G364">
            <v>5587063.2800000003</v>
          </cell>
          <cell r="H364">
            <v>0</v>
          </cell>
          <cell r="I364">
            <v>0</v>
          </cell>
          <cell r="K364">
            <v>802701687</v>
          </cell>
          <cell r="L364">
            <v>802701687</v>
          </cell>
          <cell r="M364">
            <v>646680282.23000002</v>
          </cell>
          <cell r="N364">
            <v>0</v>
          </cell>
          <cell r="O364">
            <v>149465381.5</v>
          </cell>
        </row>
        <row r="384">
          <cell r="E384">
            <v>546000</v>
          </cell>
          <cell r="F384">
            <v>546000</v>
          </cell>
          <cell r="G384">
            <v>288000</v>
          </cell>
          <cell r="H384">
            <v>0</v>
          </cell>
          <cell r="I384">
            <v>24000</v>
          </cell>
          <cell r="K384">
            <v>109312404</v>
          </cell>
          <cell r="L384">
            <v>109312404</v>
          </cell>
          <cell r="M384">
            <v>72377125.859999999</v>
          </cell>
          <cell r="N384">
            <v>0</v>
          </cell>
          <cell r="O384">
            <v>8224159.21</v>
          </cell>
        </row>
        <row r="396">
          <cell r="E396">
            <v>2617834</v>
          </cell>
          <cell r="F396">
            <v>2617834</v>
          </cell>
          <cell r="G396">
            <v>2072354.38</v>
          </cell>
          <cell r="H396">
            <v>0</v>
          </cell>
          <cell r="I396">
            <v>305000</v>
          </cell>
          <cell r="K396">
            <v>118047741</v>
          </cell>
          <cell r="L396">
            <v>118047741</v>
          </cell>
          <cell r="M396">
            <v>83796289.049999997</v>
          </cell>
          <cell r="N396">
            <v>0</v>
          </cell>
          <cell r="O396">
            <v>23406560.280000001</v>
          </cell>
        </row>
        <row r="406"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16">
          <cell r="E416">
            <v>2842000</v>
          </cell>
          <cell r="F416">
            <v>2842000</v>
          </cell>
          <cell r="G416">
            <v>1369651.27</v>
          </cell>
          <cell r="H416">
            <v>0</v>
          </cell>
          <cell r="I416">
            <v>95439</v>
          </cell>
          <cell r="K416">
            <v>110690022</v>
          </cell>
          <cell r="L416">
            <v>110690022</v>
          </cell>
          <cell r="M416">
            <v>27392878.18</v>
          </cell>
          <cell r="N416">
            <v>0</v>
          </cell>
          <cell r="O416">
            <v>36315711.299999997</v>
          </cell>
        </row>
        <row r="422">
          <cell r="E422">
            <v>30000</v>
          </cell>
          <cell r="F422">
            <v>30000</v>
          </cell>
          <cell r="G422">
            <v>7500</v>
          </cell>
          <cell r="H422">
            <v>0</v>
          </cell>
          <cell r="I422">
            <v>0</v>
          </cell>
          <cell r="K422">
            <v>122686839</v>
          </cell>
          <cell r="L422">
            <v>122686839</v>
          </cell>
          <cell r="M422">
            <v>91171151.400000006</v>
          </cell>
          <cell r="N422">
            <v>0</v>
          </cell>
          <cell r="O422">
            <v>26533008.710000001</v>
          </cell>
        </row>
        <row r="432">
          <cell r="E432">
            <v>32000</v>
          </cell>
          <cell r="F432">
            <v>32000</v>
          </cell>
          <cell r="G432">
            <v>0</v>
          </cell>
          <cell r="H432">
            <v>0</v>
          </cell>
          <cell r="I432">
            <v>0</v>
          </cell>
          <cell r="K432">
            <v>588301600</v>
          </cell>
          <cell r="L432">
            <v>588301600</v>
          </cell>
          <cell r="M432">
            <v>352987779.03999996</v>
          </cell>
          <cell r="N432">
            <v>0</v>
          </cell>
          <cell r="O432">
            <v>228487895.38999999</v>
          </cell>
        </row>
        <row r="448">
          <cell r="E448">
            <v>41600</v>
          </cell>
          <cell r="F448">
            <v>41600</v>
          </cell>
          <cell r="G448">
            <v>40597</v>
          </cell>
          <cell r="I448">
            <v>0</v>
          </cell>
          <cell r="K448">
            <v>211917479</v>
          </cell>
          <cell r="L448">
            <v>211917479</v>
          </cell>
          <cell r="M448">
            <v>113801279.87</v>
          </cell>
          <cell r="N448">
            <v>0</v>
          </cell>
          <cell r="O448">
            <v>82680835.959999993</v>
          </cell>
        </row>
        <row r="457">
          <cell r="E457">
            <v>8856210</v>
          </cell>
          <cell r="F457">
            <v>8856210</v>
          </cell>
          <cell r="G457">
            <v>8543254.6899999995</v>
          </cell>
          <cell r="H457">
            <v>0</v>
          </cell>
          <cell r="I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73">
          <cell r="E473">
            <v>3401920</v>
          </cell>
          <cell r="F473">
            <v>3401920</v>
          </cell>
          <cell r="G473">
            <v>3239863.26</v>
          </cell>
          <cell r="H473">
            <v>0</v>
          </cell>
          <cell r="I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89">
          <cell r="E489">
            <v>5513251.3600000003</v>
          </cell>
          <cell r="F489">
            <v>5513251.3600000003</v>
          </cell>
          <cell r="G489">
            <v>5669011.3600000003</v>
          </cell>
          <cell r="H489">
            <v>0</v>
          </cell>
          <cell r="I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</row>
        <row r="505">
          <cell r="E505">
            <v>130694625.22999999</v>
          </cell>
          <cell r="F505">
            <v>130694625.22999999</v>
          </cell>
          <cell r="G505">
            <v>119441560.38999999</v>
          </cell>
          <cell r="H505">
            <v>0</v>
          </cell>
          <cell r="I505">
            <v>4499603.4000000004</v>
          </cell>
          <cell r="K505">
            <v>1151575</v>
          </cell>
          <cell r="L505">
            <v>1151575</v>
          </cell>
          <cell r="M505">
            <v>441124.5</v>
          </cell>
          <cell r="N505">
            <v>0</v>
          </cell>
          <cell r="O505">
            <v>542165.78</v>
          </cell>
        </row>
        <row r="522">
          <cell r="E522">
            <v>173805846.66</v>
          </cell>
          <cell r="F522">
            <v>173805846.66</v>
          </cell>
          <cell r="G522">
            <v>156764028.09999999</v>
          </cell>
          <cell r="H522">
            <v>0</v>
          </cell>
          <cell r="I522">
            <v>1969533.08</v>
          </cell>
          <cell r="K522">
            <v>1130200</v>
          </cell>
          <cell r="L522">
            <v>1130200</v>
          </cell>
          <cell r="M522">
            <v>936246.62</v>
          </cell>
          <cell r="N522">
            <v>0</v>
          </cell>
          <cell r="O522">
            <v>179931.2</v>
          </cell>
        </row>
        <row r="559">
          <cell r="E559">
            <v>94320887.030000001</v>
          </cell>
          <cell r="F559">
            <v>94320887.030000001</v>
          </cell>
          <cell r="G559">
            <v>93464389.420000017</v>
          </cell>
          <cell r="H559">
            <v>0</v>
          </cell>
          <cell r="I559">
            <v>4600</v>
          </cell>
          <cell r="K559">
            <v>5462000</v>
          </cell>
          <cell r="L559">
            <v>5462000</v>
          </cell>
          <cell r="M559">
            <v>4387634.04</v>
          </cell>
          <cell r="N559">
            <v>0</v>
          </cell>
          <cell r="O559">
            <v>0</v>
          </cell>
        </row>
        <row r="574">
          <cell r="E574">
            <v>34736033.049999997</v>
          </cell>
          <cell r="F574">
            <v>34736033.049999997</v>
          </cell>
          <cell r="G574">
            <v>30419935.390000001</v>
          </cell>
          <cell r="H574">
            <v>0</v>
          </cell>
          <cell r="I574">
            <v>576075.94999999995</v>
          </cell>
          <cell r="K574">
            <v>679855</v>
          </cell>
          <cell r="L574">
            <v>679855</v>
          </cell>
          <cell r="M574">
            <v>621105</v>
          </cell>
          <cell r="N574">
            <v>0</v>
          </cell>
          <cell r="O574">
            <v>0</v>
          </cell>
        </row>
        <row r="592">
          <cell r="E592">
            <v>38051064.489999995</v>
          </cell>
          <cell r="F592">
            <v>38051064.489999995</v>
          </cell>
          <cell r="G592">
            <v>35228423.090000004</v>
          </cell>
          <cell r="H592">
            <v>0</v>
          </cell>
          <cell r="I592">
            <v>22470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</row>
        <row r="609">
          <cell r="E609">
            <v>80568251.180000007</v>
          </cell>
          <cell r="F609">
            <v>80568251.180000007</v>
          </cell>
          <cell r="G609">
            <v>64626299.090000004</v>
          </cell>
          <cell r="H609">
            <v>0</v>
          </cell>
          <cell r="I609">
            <v>14326868.139999999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</row>
        <row r="617">
          <cell r="E617">
            <v>626680513.78999996</v>
          </cell>
          <cell r="F617">
            <v>626680513.78999996</v>
          </cell>
          <cell r="G617">
            <v>622123347.75999999</v>
          </cell>
          <cell r="H617">
            <v>0</v>
          </cell>
          <cell r="I617">
            <v>1005078.71</v>
          </cell>
          <cell r="K617">
            <v>16716187</v>
          </cell>
          <cell r="L617">
            <v>16716187</v>
          </cell>
          <cell r="M617">
            <v>11940701.550000001</v>
          </cell>
          <cell r="N617">
            <v>0</v>
          </cell>
          <cell r="O617">
            <v>3619179.8</v>
          </cell>
        </row>
        <row r="634">
          <cell r="E634">
            <v>105890827.97</v>
          </cell>
          <cell r="F634">
            <v>105890827.97</v>
          </cell>
          <cell r="G634">
            <v>104727134.69000001</v>
          </cell>
          <cell r="H634">
            <v>0</v>
          </cell>
          <cell r="I634">
            <v>0</v>
          </cell>
          <cell r="K634">
            <v>92437721.909999996</v>
          </cell>
          <cell r="L634">
            <v>92437721.909999996</v>
          </cell>
          <cell r="M634">
            <v>91551295.379999995</v>
          </cell>
          <cell r="N634">
            <v>0</v>
          </cell>
          <cell r="O634">
            <v>278600</v>
          </cell>
        </row>
        <row r="670">
          <cell r="E670">
            <v>52486797.949999988</v>
          </cell>
          <cell r="F670">
            <v>52486797.949999988</v>
          </cell>
          <cell r="G670">
            <v>50915861.529999986</v>
          </cell>
          <cell r="H670">
            <v>0</v>
          </cell>
          <cell r="I670">
            <v>456038.5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</row>
        <row r="687">
          <cell r="E687">
            <v>53843546.759999998</v>
          </cell>
          <cell r="F687">
            <v>53843546.759999998</v>
          </cell>
          <cell r="G687">
            <v>50859837.75</v>
          </cell>
          <cell r="H687">
            <v>0</v>
          </cell>
          <cell r="I687">
            <v>0</v>
          </cell>
          <cell r="K687">
            <v>246305185</v>
          </cell>
          <cell r="L687">
            <v>246305185</v>
          </cell>
          <cell r="M687">
            <v>47080455.520000003</v>
          </cell>
          <cell r="N687">
            <v>0</v>
          </cell>
          <cell r="O687">
            <v>164270918.99000001</v>
          </cell>
        </row>
        <row r="706">
          <cell r="E706">
            <v>62916214.230000004</v>
          </cell>
          <cell r="F706">
            <v>62916214.230000004</v>
          </cell>
          <cell r="G706">
            <v>56485952.720000006</v>
          </cell>
          <cell r="H706">
            <v>0</v>
          </cell>
          <cell r="I706">
            <v>512246.9</v>
          </cell>
          <cell r="K706">
            <v>87000</v>
          </cell>
          <cell r="L706">
            <v>87000</v>
          </cell>
          <cell r="M706">
            <v>87000</v>
          </cell>
          <cell r="N706">
            <v>0</v>
          </cell>
          <cell r="O706">
            <v>0</v>
          </cell>
        </row>
        <row r="722">
          <cell r="E722">
            <v>80082777.25999999</v>
          </cell>
          <cell r="F722">
            <v>80082777.25999999</v>
          </cell>
          <cell r="G722">
            <v>70945187.870000005</v>
          </cell>
          <cell r="H722">
            <v>0</v>
          </cell>
          <cell r="I722">
            <v>2083124.41</v>
          </cell>
          <cell r="K722">
            <v>3557900</v>
          </cell>
          <cell r="L722">
            <v>3557900</v>
          </cell>
          <cell r="M722">
            <v>1835075.81</v>
          </cell>
          <cell r="N722">
            <v>0</v>
          </cell>
          <cell r="O722">
            <v>3600</v>
          </cell>
        </row>
        <row r="738">
          <cell r="E738">
            <v>113575768.03</v>
          </cell>
          <cell r="F738">
            <v>113575768.03</v>
          </cell>
          <cell r="G738">
            <v>110586917.80000001</v>
          </cell>
          <cell r="H738">
            <v>0</v>
          </cell>
          <cell r="I738">
            <v>158875.20000000001</v>
          </cell>
          <cell r="K738">
            <v>24203750</v>
          </cell>
          <cell r="L738">
            <v>24203750</v>
          </cell>
          <cell r="M738">
            <v>14667495.300000001</v>
          </cell>
          <cell r="N738">
            <v>0</v>
          </cell>
          <cell r="O738">
            <v>2203020.6</v>
          </cell>
        </row>
        <row r="758">
          <cell r="E758">
            <v>72351837.659999996</v>
          </cell>
          <cell r="F758">
            <v>72351837.659999996</v>
          </cell>
          <cell r="G758">
            <v>71338339.019999996</v>
          </cell>
          <cell r="H758">
            <v>0</v>
          </cell>
          <cell r="I758">
            <v>10206.76</v>
          </cell>
          <cell r="K758">
            <v>121328262</v>
          </cell>
          <cell r="L758">
            <v>121328262</v>
          </cell>
          <cell r="M758">
            <v>83510144.299999997</v>
          </cell>
          <cell r="N758">
            <v>0</v>
          </cell>
          <cell r="O758">
            <v>27166241.830000002</v>
          </cell>
        </row>
        <row r="774">
          <cell r="E774">
            <v>208456908.25999999</v>
          </cell>
          <cell r="F774">
            <v>208456908.25999999</v>
          </cell>
          <cell r="G774">
            <v>198117352.13999996</v>
          </cell>
          <cell r="H774">
            <v>0</v>
          </cell>
          <cell r="I774">
            <v>864790.12</v>
          </cell>
          <cell r="K774">
            <v>279010288</v>
          </cell>
          <cell r="L774">
            <v>279010288</v>
          </cell>
          <cell r="M774">
            <v>108165936.36</v>
          </cell>
          <cell r="N774">
            <v>0</v>
          </cell>
          <cell r="O774">
            <v>123071043.95999999</v>
          </cell>
        </row>
        <row r="806">
          <cell r="E806">
            <v>749305090.48000038</v>
          </cell>
          <cell r="F806">
            <v>749305090.48000038</v>
          </cell>
          <cell r="G806">
            <v>0</v>
          </cell>
          <cell r="H806">
            <v>0</v>
          </cell>
          <cell r="I806">
            <v>0</v>
          </cell>
          <cell r="K806">
            <v>1533679364.1599998</v>
          </cell>
          <cell r="L806">
            <v>1533679364.1599998</v>
          </cell>
          <cell r="M806">
            <v>0</v>
          </cell>
          <cell r="N806">
            <v>0</v>
          </cell>
          <cell r="O806">
            <v>0</v>
          </cell>
        </row>
        <row r="866">
          <cell r="E866">
            <v>17119399.390000001</v>
          </cell>
          <cell r="F866">
            <v>17119399.390000001</v>
          </cell>
          <cell r="G866">
            <v>17119399.390000001</v>
          </cell>
          <cell r="H866">
            <v>0</v>
          </cell>
          <cell r="I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</row>
        <row r="894">
          <cell r="E894">
            <v>42525500</v>
          </cell>
          <cell r="F894">
            <v>42525500</v>
          </cell>
          <cell r="G894">
            <v>42525500</v>
          </cell>
          <cell r="H894">
            <v>0</v>
          </cell>
          <cell r="I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</row>
        <row r="910">
          <cell r="E910">
            <v>49527969</v>
          </cell>
          <cell r="F910">
            <v>49527969</v>
          </cell>
          <cell r="G910">
            <v>18777872.810000006</v>
          </cell>
          <cell r="H910">
            <v>0</v>
          </cell>
          <cell r="I910">
            <v>15737125.800000001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</row>
        <row r="926">
          <cell r="E926">
            <v>1100000</v>
          </cell>
          <cell r="F926">
            <v>1100000</v>
          </cell>
          <cell r="G926">
            <v>857007.76</v>
          </cell>
          <cell r="H926">
            <v>0</v>
          </cell>
          <cell r="I926">
            <v>50000</v>
          </cell>
          <cell r="K926">
            <v>0</v>
          </cell>
          <cell r="L926">
            <v>0</v>
          </cell>
          <cell r="M926">
            <v>0</v>
          </cell>
          <cell r="O926">
            <v>0</v>
          </cell>
        </row>
        <row r="941">
          <cell r="E941">
            <v>52738000</v>
          </cell>
          <cell r="F941">
            <v>52738000</v>
          </cell>
          <cell r="G941">
            <v>17219489</v>
          </cell>
          <cell r="H941">
            <v>0</v>
          </cell>
          <cell r="I941">
            <v>26079000</v>
          </cell>
          <cell r="K941">
            <v>135792860</v>
          </cell>
          <cell r="L941">
            <v>135792860</v>
          </cell>
          <cell r="M941">
            <v>76576095.179999992</v>
          </cell>
          <cell r="N941">
            <v>0</v>
          </cell>
          <cell r="O941">
            <v>4760577.08</v>
          </cell>
        </row>
        <row r="957">
          <cell r="E957">
            <v>980200</v>
          </cell>
          <cell r="F957">
            <v>980200</v>
          </cell>
          <cell r="G957">
            <v>755067.38</v>
          </cell>
          <cell r="H957">
            <v>0</v>
          </cell>
          <cell r="I957">
            <v>9800</v>
          </cell>
          <cell r="K957">
            <v>154284300</v>
          </cell>
          <cell r="L957">
            <v>154284300</v>
          </cell>
          <cell r="M957">
            <v>86681560.680000007</v>
          </cell>
          <cell r="N957">
            <v>0</v>
          </cell>
          <cell r="O957">
            <v>30436908.699999999</v>
          </cell>
        </row>
        <row r="967">
          <cell r="E967">
            <v>880000</v>
          </cell>
          <cell r="F967">
            <v>880000</v>
          </cell>
          <cell r="G967">
            <v>744084.26</v>
          </cell>
          <cell r="H967">
            <v>0</v>
          </cell>
          <cell r="I967">
            <v>0</v>
          </cell>
          <cell r="K967">
            <v>3926000</v>
          </cell>
          <cell r="L967">
            <v>3926000</v>
          </cell>
          <cell r="M967">
            <v>3809683.74</v>
          </cell>
          <cell r="N967">
            <v>0</v>
          </cell>
          <cell r="O967">
            <v>0</v>
          </cell>
        </row>
        <row r="974">
          <cell r="E974">
            <v>3108246</v>
          </cell>
          <cell r="F974">
            <v>3108246</v>
          </cell>
          <cell r="G974">
            <v>2482182.3899999997</v>
          </cell>
          <cell r="H974">
            <v>0</v>
          </cell>
          <cell r="I974">
            <v>0</v>
          </cell>
          <cell r="K974">
            <v>6299400</v>
          </cell>
          <cell r="L974">
            <v>6299400</v>
          </cell>
          <cell r="M974">
            <v>1617772.4500000002</v>
          </cell>
          <cell r="N974">
            <v>0</v>
          </cell>
          <cell r="O974">
            <v>86470</v>
          </cell>
        </row>
        <row r="987">
          <cell r="E987">
            <v>1587600</v>
          </cell>
          <cell r="F987">
            <v>1587600</v>
          </cell>
          <cell r="G987">
            <v>991791.92999999993</v>
          </cell>
          <cell r="H987">
            <v>0</v>
          </cell>
          <cell r="I987">
            <v>16000</v>
          </cell>
          <cell r="K987">
            <v>326571368</v>
          </cell>
          <cell r="L987">
            <v>326571368</v>
          </cell>
          <cell r="M987">
            <v>123596841.19000001</v>
          </cell>
          <cell r="O987">
            <v>185654099.37</v>
          </cell>
        </row>
        <row r="994">
          <cell r="E994">
            <v>550400</v>
          </cell>
          <cell r="F994">
            <v>550400</v>
          </cell>
          <cell r="G994">
            <v>297332.38</v>
          </cell>
          <cell r="H994">
            <v>0</v>
          </cell>
          <cell r="I994">
            <v>195600</v>
          </cell>
          <cell r="K994">
            <v>134546347</v>
          </cell>
          <cell r="L994">
            <v>134546347</v>
          </cell>
          <cell r="M994">
            <v>37151845.280000001</v>
          </cell>
          <cell r="N994">
            <v>0</v>
          </cell>
          <cell r="O994">
            <v>62947842.520000003</v>
          </cell>
        </row>
        <row r="1001">
          <cell r="E1001">
            <v>881300</v>
          </cell>
          <cell r="F1001">
            <v>881300</v>
          </cell>
          <cell r="G1001">
            <v>691811.06</v>
          </cell>
          <cell r="H1001">
            <v>0</v>
          </cell>
          <cell r="I1001">
            <v>33185.4</v>
          </cell>
          <cell r="K1001">
            <v>256741254</v>
          </cell>
          <cell r="L1001">
            <v>256741254</v>
          </cell>
          <cell r="M1001">
            <v>221571842.42999998</v>
          </cell>
          <cell r="N1001">
            <v>0</v>
          </cell>
          <cell r="O1001">
            <v>31294287.68</v>
          </cell>
        </row>
        <row r="1008">
          <cell r="E1008">
            <v>1325520</v>
          </cell>
          <cell r="F1008">
            <v>1325520</v>
          </cell>
          <cell r="G1008">
            <v>1208281.54</v>
          </cell>
          <cell r="H1008">
            <v>0</v>
          </cell>
          <cell r="I1008">
            <v>0</v>
          </cell>
          <cell r="K1008">
            <v>218104776</v>
          </cell>
          <cell r="L1008">
            <v>218104776</v>
          </cell>
          <cell r="M1008">
            <v>97602627.599999994</v>
          </cell>
          <cell r="N1008">
            <v>0</v>
          </cell>
          <cell r="O1008">
            <v>56439482.810000002</v>
          </cell>
        </row>
        <row r="1015">
          <cell r="E1015">
            <v>1435660</v>
          </cell>
          <cell r="F1015">
            <v>1435660</v>
          </cell>
          <cell r="G1015">
            <v>1316556.2</v>
          </cell>
          <cell r="H1015">
            <v>0</v>
          </cell>
          <cell r="I1015">
            <v>0</v>
          </cell>
          <cell r="K1015">
            <v>121214901</v>
          </cell>
          <cell r="L1015">
            <v>121214901</v>
          </cell>
          <cell r="M1015">
            <v>118958681.48</v>
          </cell>
          <cell r="N1015">
            <v>0</v>
          </cell>
          <cell r="O1015">
            <v>561262.95000000007</v>
          </cell>
        </row>
        <row r="1022">
          <cell r="E1022">
            <v>1068000</v>
          </cell>
          <cell r="F1022">
            <v>1068000</v>
          </cell>
          <cell r="G1022">
            <v>937674.18</v>
          </cell>
          <cell r="H1022">
            <v>0</v>
          </cell>
          <cell r="I1022">
            <v>0</v>
          </cell>
          <cell r="K1022">
            <v>274382579</v>
          </cell>
          <cell r="L1022">
            <v>274382579</v>
          </cell>
          <cell r="M1022">
            <v>164892629.10999998</v>
          </cell>
          <cell r="N1022">
            <v>0</v>
          </cell>
          <cell r="O1022">
            <v>45864615.129999995</v>
          </cell>
        </row>
        <row r="1029">
          <cell r="E1029">
            <v>550700</v>
          </cell>
          <cell r="F1029">
            <v>550700</v>
          </cell>
          <cell r="G1029">
            <v>362399.72</v>
          </cell>
          <cell r="H1029">
            <v>0</v>
          </cell>
          <cell r="I1029">
            <v>0</v>
          </cell>
          <cell r="K1029">
            <v>216524080</v>
          </cell>
          <cell r="L1029">
            <v>216524080</v>
          </cell>
          <cell r="M1029">
            <v>196146882.97999999</v>
          </cell>
          <cell r="N1029">
            <v>0</v>
          </cell>
          <cell r="O1029">
            <v>7456857.1600000001</v>
          </cell>
        </row>
        <row r="1036">
          <cell r="E1036">
            <v>333000</v>
          </cell>
          <cell r="F1036">
            <v>333000</v>
          </cell>
          <cell r="G1036">
            <v>9520.18</v>
          </cell>
          <cell r="H1036">
            <v>0</v>
          </cell>
          <cell r="I1036">
            <v>0</v>
          </cell>
          <cell r="K1036">
            <v>511444182.56</v>
          </cell>
          <cell r="L1036">
            <v>511444182.56</v>
          </cell>
          <cell r="M1036">
            <v>391247806.18000001</v>
          </cell>
          <cell r="N1036">
            <v>0</v>
          </cell>
          <cell r="O1036">
            <v>117888430.28</v>
          </cell>
        </row>
        <row r="1043">
          <cell r="E1043">
            <v>8179300</v>
          </cell>
          <cell r="F1043">
            <v>8179300</v>
          </cell>
          <cell r="G1043">
            <v>7936454.9399999995</v>
          </cell>
          <cell r="H1043">
            <v>0</v>
          </cell>
          <cell r="I1043">
            <v>60216.7</v>
          </cell>
          <cell r="K1043">
            <v>99895200</v>
          </cell>
          <cell r="L1043">
            <v>99895200</v>
          </cell>
          <cell r="M1043">
            <v>85695805.099999994</v>
          </cell>
          <cell r="O1043">
            <v>12005995.949999999</v>
          </cell>
        </row>
        <row r="1050">
          <cell r="E1050">
            <v>1273448</v>
          </cell>
          <cell r="F1050">
            <v>1273448</v>
          </cell>
          <cell r="G1050">
            <v>1076460.67</v>
          </cell>
          <cell r="H1050">
            <v>0</v>
          </cell>
          <cell r="I1050">
            <v>0</v>
          </cell>
          <cell r="K1050">
            <v>123994569</v>
          </cell>
          <cell r="L1050">
            <v>123994569</v>
          </cell>
          <cell r="M1050">
            <v>89085408.519999996</v>
          </cell>
          <cell r="N1050">
            <v>0</v>
          </cell>
          <cell r="O1050">
            <v>33229611.440000001</v>
          </cell>
        </row>
        <row r="1057">
          <cell r="E1057">
            <v>1446500</v>
          </cell>
          <cell r="F1057">
            <v>1446500</v>
          </cell>
          <cell r="G1057">
            <v>1023709.36</v>
          </cell>
          <cell r="H1057">
            <v>0</v>
          </cell>
          <cell r="I1057">
            <v>0</v>
          </cell>
          <cell r="K1057">
            <v>253498995</v>
          </cell>
          <cell r="L1057">
            <v>253498995</v>
          </cell>
          <cell r="M1057">
            <v>163683021.95000002</v>
          </cell>
          <cell r="N1057">
            <v>0</v>
          </cell>
          <cell r="O1057">
            <v>75814696.189999998</v>
          </cell>
        </row>
        <row r="1064">
          <cell r="E1064">
            <v>748000</v>
          </cell>
          <cell r="F1064">
            <v>748000</v>
          </cell>
          <cell r="G1064">
            <v>687454.26</v>
          </cell>
          <cell r="H1064">
            <v>0</v>
          </cell>
          <cell r="I1064">
            <v>0</v>
          </cell>
          <cell r="K1064">
            <v>28527900</v>
          </cell>
          <cell r="L1064">
            <v>28527900</v>
          </cell>
          <cell r="M1064">
            <v>20656154.259999998</v>
          </cell>
          <cell r="N1064">
            <v>0</v>
          </cell>
          <cell r="O1064">
            <v>7441604.2199999997</v>
          </cell>
        </row>
        <row r="1068">
          <cell r="E1068">
            <v>1103900</v>
          </cell>
          <cell r="F1068">
            <v>1103900</v>
          </cell>
          <cell r="G1068">
            <v>753363.03</v>
          </cell>
          <cell r="H1068">
            <v>0</v>
          </cell>
          <cell r="I1068">
            <v>0</v>
          </cell>
          <cell r="K1068">
            <v>631290896</v>
          </cell>
          <cell r="L1068">
            <v>631290896</v>
          </cell>
          <cell r="M1068">
            <v>513857654.93999994</v>
          </cell>
          <cell r="N1068">
            <v>0</v>
          </cell>
          <cell r="O1068">
            <v>104585521.95000002</v>
          </cell>
        </row>
      </sheetData>
      <sheetData sheetId="5"/>
      <sheetData sheetId="6"/>
      <sheetData sheetId="7"/>
      <sheetData sheetId="8"/>
      <sheetData sheetId="9">
        <row r="13">
          <cell r="F13">
            <v>5651.1828238500002</v>
          </cell>
          <cell r="H13">
            <v>0</v>
          </cell>
          <cell r="I13">
            <v>26.480458200000001</v>
          </cell>
          <cell r="N13">
            <v>392.85606228</v>
          </cell>
          <cell r="R13">
            <v>4.76057708</v>
          </cell>
          <cell r="T13" t="e">
            <v>#REF!</v>
          </cell>
          <cell r="X13">
            <v>6044.0388861299998</v>
          </cell>
          <cell r="AB13">
            <v>31.241035280000002</v>
          </cell>
        </row>
      </sheetData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DAFDA7"/>
            </a:gs>
            <a:gs pos="35001">
              <a:srgbClr val="E4FDC2"/>
            </a:gs>
            <a:gs pos="100000">
              <a:srgbClr val="F5FFE6"/>
            </a:gs>
          </a:gsLst>
          <a:lin ang="16200000" scaled="1"/>
        </a:gradFill>
        <a:ln w="9525" cap="flat" cmpd="sng" algn="ctr">
          <a:solidFill>
            <a:srgbClr val="98B954"/>
          </a:solidFill>
          <a:prstDash val="solid"/>
          <a:round/>
          <a:headEnd type="none" w="med" len="med"/>
          <a:tailEnd type="none" w="med" len="med"/>
        </a:ln>
        <a:effectLst>
          <a:outerShdw dist="20000" dir="5400000" rotWithShape="0">
            <a:srgbClr val="000000">
              <a:alpha val="37999"/>
            </a:srgbClr>
          </a:outerShdw>
        </a:effectLst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DAFDA7"/>
            </a:gs>
            <a:gs pos="35001">
              <a:srgbClr val="E4FDC2"/>
            </a:gs>
            <a:gs pos="100000">
              <a:srgbClr val="F5FFE6"/>
            </a:gs>
          </a:gsLst>
          <a:lin ang="16200000" scaled="1"/>
        </a:gradFill>
        <a:ln w="9525" cap="flat" cmpd="sng" algn="ctr">
          <a:solidFill>
            <a:srgbClr val="98B954"/>
          </a:solidFill>
          <a:prstDash val="solid"/>
          <a:round/>
          <a:headEnd type="none" w="med" len="med"/>
          <a:tailEnd type="none" w="med" len="med"/>
        </a:ln>
        <a:effectLst>
          <a:outerShdw dist="20000" dir="5400000" rotWithShape="0">
            <a:srgbClr val="000000">
              <a:alpha val="37999"/>
            </a:srgbClr>
          </a:outerShdw>
        </a:effectLst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A4:S59"/>
  <sheetViews>
    <sheetView topLeftCell="D13" zoomScale="80" zoomScaleNormal="80" workbookViewId="0">
      <selection activeCell="F52" sqref="F52"/>
    </sheetView>
  </sheetViews>
  <sheetFormatPr defaultRowHeight="24"/>
  <cols>
    <col min="1" max="1" width="11.42578125" style="236" customWidth="1"/>
    <col min="2" max="2" width="9.140625" style="298"/>
    <col min="3" max="3" width="7.42578125" style="236" customWidth="1"/>
    <col min="4" max="16384" width="9.140625" style="17"/>
  </cols>
  <sheetData>
    <row r="4" spans="1:4" s="43" customFormat="1" ht="23.25">
      <c r="A4" s="227" t="s">
        <v>35</v>
      </c>
      <c r="B4" s="292" t="s">
        <v>5</v>
      </c>
      <c r="C4" s="228" t="s">
        <v>230</v>
      </c>
    </row>
    <row r="5" spans="1:4" s="43" customFormat="1" ht="23.25">
      <c r="A5" s="280" t="s">
        <v>52</v>
      </c>
      <c r="B5" s="293">
        <v>89.088722233621326</v>
      </c>
      <c r="C5" s="229">
        <v>1</v>
      </c>
      <c r="D5" s="300"/>
    </row>
    <row r="6" spans="1:4" s="43" customFormat="1" ht="23.25">
      <c r="A6" s="280" t="s">
        <v>49</v>
      </c>
      <c r="B6" s="293">
        <v>88.376816652045164</v>
      </c>
      <c r="C6" s="229">
        <v>2</v>
      </c>
      <c r="D6" s="300"/>
    </row>
    <row r="7" spans="1:4" s="43" customFormat="1" ht="23.25">
      <c r="A7" s="280" t="s">
        <v>38</v>
      </c>
      <c r="B7" s="293">
        <v>88.052950458320964</v>
      </c>
      <c r="C7" s="229">
        <v>3</v>
      </c>
      <c r="D7" s="300"/>
    </row>
    <row r="8" spans="1:4" s="43" customFormat="1" ht="23.25">
      <c r="A8" s="280" t="s">
        <v>40</v>
      </c>
      <c r="B8" s="293">
        <v>86.731311691847523</v>
      </c>
      <c r="C8" s="229">
        <v>4</v>
      </c>
      <c r="D8" s="300"/>
    </row>
    <row r="9" spans="1:4" s="43" customFormat="1" ht="23.25">
      <c r="A9" s="280" t="s">
        <v>42</v>
      </c>
      <c r="B9" s="293">
        <v>85.030283093419925</v>
      </c>
      <c r="C9" s="229">
        <v>5</v>
      </c>
      <c r="D9" s="300"/>
    </row>
    <row r="10" spans="1:4" s="43" customFormat="1" ht="23.25">
      <c r="A10" s="280" t="s">
        <v>47</v>
      </c>
      <c r="B10" s="293">
        <v>83.810300978249316</v>
      </c>
      <c r="C10" s="229">
        <v>6</v>
      </c>
      <c r="D10" s="300"/>
    </row>
    <row r="11" spans="1:4" s="43" customFormat="1" ht="23.25">
      <c r="A11" s="280" t="s">
        <v>53</v>
      </c>
      <c r="B11" s="293">
        <v>82.330650221369496</v>
      </c>
      <c r="C11" s="229">
        <v>7</v>
      </c>
      <c r="D11" s="300"/>
    </row>
    <row r="12" spans="1:4" s="43" customFormat="1" ht="23.25">
      <c r="A12" s="280" t="s">
        <v>37</v>
      </c>
      <c r="B12" s="293">
        <v>80.227766624234903</v>
      </c>
      <c r="C12" s="229">
        <v>8</v>
      </c>
      <c r="D12" s="300"/>
    </row>
    <row r="13" spans="1:4" s="43" customFormat="1" ht="23.25">
      <c r="A13" s="280" t="s">
        <v>36</v>
      </c>
      <c r="B13" s="293">
        <v>79.578075068531803</v>
      </c>
      <c r="C13" s="229">
        <v>9</v>
      </c>
      <c r="D13" s="300"/>
    </row>
    <row r="14" spans="1:4" s="43" customFormat="1" ht="23.25">
      <c r="A14" s="280" t="s">
        <v>50</v>
      </c>
      <c r="B14" s="293">
        <v>75.942501488708857</v>
      </c>
      <c r="C14" s="229">
        <v>10</v>
      </c>
      <c r="D14" s="300"/>
    </row>
    <row r="15" spans="1:4" s="43" customFormat="1" ht="23.25">
      <c r="A15" s="280" t="s">
        <v>48</v>
      </c>
      <c r="B15" s="293">
        <v>74.999729918026972</v>
      </c>
      <c r="C15" s="229">
        <v>11</v>
      </c>
      <c r="D15" s="300"/>
    </row>
    <row r="16" spans="1:4" s="43" customFormat="1" ht="23.25">
      <c r="A16" s="280" t="s">
        <v>43</v>
      </c>
      <c r="B16" s="293">
        <v>74.925326903417499</v>
      </c>
      <c r="C16" s="229">
        <v>12</v>
      </c>
      <c r="D16" s="300"/>
    </row>
    <row r="17" spans="1:19" s="43" customFormat="1" ht="24" customHeight="1">
      <c r="A17" s="280" t="s">
        <v>39</v>
      </c>
      <c r="B17" s="293">
        <v>73.983435521890769</v>
      </c>
      <c r="C17" s="229">
        <v>13</v>
      </c>
      <c r="D17" s="300"/>
    </row>
    <row r="18" spans="1:19" s="43" customFormat="1" ht="23.25">
      <c r="A18" s="280" t="s">
        <v>45</v>
      </c>
      <c r="B18" s="293">
        <v>72.688480926649973</v>
      </c>
      <c r="C18" s="229">
        <v>14</v>
      </c>
      <c r="D18" s="300"/>
    </row>
    <row r="19" spans="1:19" s="43" customFormat="1" ht="23.25">
      <c r="A19" s="280" t="s">
        <v>41</v>
      </c>
      <c r="B19" s="293">
        <v>71.235670318665456</v>
      </c>
      <c r="C19" s="229">
        <v>15</v>
      </c>
      <c r="D19" s="300"/>
    </row>
    <row r="20" spans="1:19" s="43" customFormat="1" ht="23.25">
      <c r="A20" s="280" t="s">
        <v>44</v>
      </c>
      <c r="B20" s="293">
        <v>67.121153255865579</v>
      </c>
      <c r="C20" s="229">
        <v>16</v>
      </c>
      <c r="D20" s="300"/>
    </row>
    <row r="21" spans="1:19" s="43" customFormat="1" ht="23.25">
      <c r="A21" s="280" t="s">
        <v>51</v>
      </c>
      <c r="B21" s="293">
        <v>66.389844996260237</v>
      </c>
      <c r="C21" s="229">
        <v>17</v>
      </c>
      <c r="D21" s="300"/>
    </row>
    <row r="22" spans="1:19" s="43" customFormat="1" ht="23.25">
      <c r="A22" s="282" t="s">
        <v>389</v>
      </c>
      <c r="B22" s="294">
        <v>99.775760403995704</v>
      </c>
      <c r="C22" s="229">
        <v>1</v>
      </c>
      <c r="D22" s="299"/>
    </row>
    <row r="23" spans="1:19" s="43" customFormat="1" ht="23.25">
      <c r="A23" s="282" t="s">
        <v>91</v>
      </c>
      <c r="B23" s="294">
        <v>91.296644935846984</v>
      </c>
      <c r="C23" s="229">
        <v>2</v>
      </c>
      <c r="D23" s="299"/>
    </row>
    <row r="24" spans="1:19" s="43" customFormat="1" ht="23.25">
      <c r="A24" s="282" t="s">
        <v>68</v>
      </c>
      <c r="B24" s="294">
        <v>80.562965383427681</v>
      </c>
      <c r="C24" s="229">
        <v>3</v>
      </c>
      <c r="D24" s="299"/>
    </row>
    <row r="25" spans="1:19" s="43" customFormat="1" ht="23.25">
      <c r="A25" s="282" t="s">
        <v>57</v>
      </c>
      <c r="B25" s="294">
        <v>80.445275724783031</v>
      </c>
      <c r="C25" s="229">
        <v>4</v>
      </c>
      <c r="D25" s="299"/>
    </row>
    <row r="26" spans="1:19" s="43" customFormat="1" ht="23.25">
      <c r="A26" s="282" t="s">
        <v>215</v>
      </c>
      <c r="B26" s="294">
        <v>80.377117548594981</v>
      </c>
      <c r="C26" s="229">
        <v>5</v>
      </c>
      <c r="D26" s="299"/>
    </row>
    <row r="27" spans="1:19" s="43" customFormat="1" ht="23.25">
      <c r="A27" s="282" t="s">
        <v>77</v>
      </c>
      <c r="B27" s="294">
        <v>74.312087704859678</v>
      </c>
      <c r="C27" s="229">
        <v>6</v>
      </c>
      <c r="D27" s="299"/>
    </row>
    <row r="28" spans="1:19" s="43" customFormat="1" ht="23.25">
      <c r="A28" s="282" t="s">
        <v>76</v>
      </c>
      <c r="B28" s="294">
        <v>70.985084797175404</v>
      </c>
      <c r="C28" s="229">
        <v>7</v>
      </c>
      <c r="D28" s="299"/>
      <c r="E28" s="692"/>
      <c r="F28" s="692"/>
      <c r="G28" s="692"/>
      <c r="H28" s="692"/>
      <c r="I28" s="692"/>
      <c r="J28" s="692"/>
      <c r="K28" s="692"/>
      <c r="L28" s="692"/>
      <c r="M28" s="692"/>
      <c r="N28" s="692"/>
      <c r="O28" s="692"/>
      <c r="P28" s="692"/>
      <c r="Q28" s="692"/>
      <c r="R28" s="692"/>
      <c r="S28" s="692"/>
    </row>
    <row r="29" spans="1:19" s="43" customFormat="1" ht="23.25">
      <c r="A29" s="282" t="s">
        <v>92</v>
      </c>
      <c r="B29" s="294">
        <v>66.21126533819529</v>
      </c>
      <c r="C29" s="229">
        <v>8</v>
      </c>
      <c r="D29" s="299"/>
      <c r="E29" s="44"/>
      <c r="F29" s="44"/>
      <c r="G29" s="44"/>
      <c r="H29" s="44"/>
      <c r="I29" s="44"/>
      <c r="J29" s="44"/>
      <c r="K29" s="44"/>
      <c r="L29" s="44"/>
      <c r="M29" s="44"/>
      <c r="N29" s="230"/>
      <c r="O29" s="230"/>
      <c r="P29" s="230"/>
      <c r="Q29" s="230"/>
      <c r="R29" s="230"/>
      <c r="S29" s="230"/>
    </row>
    <row r="30" spans="1:19" s="43" customFormat="1" ht="23.25">
      <c r="A30" s="282" t="s">
        <v>75</v>
      </c>
      <c r="B30" s="294">
        <v>65.259432064457073</v>
      </c>
      <c r="C30" s="229">
        <v>9</v>
      </c>
      <c r="D30" s="299"/>
    </row>
    <row r="31" spans="1:19" s="43" customFormat="1" ht="23.25">
      <c r="A31" s="282" t="s">
        <v>250</v>
      </c>
      <c r="B31" s="294">
        <v>60.001159106145543</v>
      </c>
      <c r="C31" s="229">
        <v>10</v>
      </c>
      <c r="D31" s="299"/>
    </row>
    <row r="32" spans="1:19" s="43" customFormat="1" ht="23.25">
      <c r="A32" s="282" t="s">
        <v>14</v>
      </c>
      <c r="B32" s="294">
        <v>54.959695847494281</v>
      </c>
      <c r="C32" s="229">
        <v>11</v>
      </c>
      <c r="D32" s="299"/>
    </row>
    <row r="33" spans="1:4" s="43" customFormat="1" ht="23.25">
      <c r="A33" s="282" t="s">
        <v>113</v>
      </c>
      <c r="B33" s="294">
        <v>53.700752013004085</v>
      </c>
      <c r="C33" s="229">
        <v>12</v>
      </c>
      <c r="D33" s="301"/>
    </row>
    <row r="34" spans="1:4" ht="23.25">
      <c r="A34" s="282" t="s">
        <v>96</v>
      </c>
      <c r="B34" s="294">
        <v>40.891914329484244</v>
      </c>
      <c r="C34" s="229">
        <v>13</v>
      </c>
      <c r="D34" s="299"/>
    </row>
    <row r="35" spans="1:4" ht="18" customHeight="1">
      <c r="A35" s="282" t="s">
        <v>208</v>
      </c>
      <c r="B35" s="294">
        <v>24.747378024732892</v>
      </c>
      <c r="C35" s="229">
        <v>14</v>
      </c>
      <c r="D35" s="299"/>
    </row>
    <row r="36" spans="1:4" ht="23.25">
      <c r="A36" s="283" t="s">
        <v>302</v>
      </c>
      <c r="B36" s="294">
        <v>100</v>
      </c>
      <c r="C36" s="229">
        <v>1</v>
      </c>
    </row>
    <row r="37" spans="1:4" ht="23.25">
      <c r="A37" s="283" t="s">
        <v>69</v>
      </c>
      <c r="B37" s="295">
        <v>99.041055413651307</v>
      </c>
      <c r="C37" s="229">
        <v>2</v>
      </c>
    </row>
    <row r="38" spans="1:4" ht="23.25">
      <c r="A38" s="283" t="s">
        <v>251</v>
      </c>
      <c r="B38" s="296">
        <v>91.35845143449707</v>
      </c>
      <c r="C38" s="229">
        <v>3</v>
      </c>
    </row>
    <row r="39" spans="1:4" ht="23.25">
      <c r="A39" s="284" t="s">
        <v>54</v>
      </c>
      <c r="B39" s="296">
        <v>82.839021412139445</v>
      </c>
      <c r="C39" s="229">
        <v>4</v>
      </c>
    </row>
    <row r="40" spans="1:4" ht="23.25">
      <c r="A40" s="284" t="s">
        <v>201</v>
      </c>
      <c r="B40" s="296">
        <v>80.330172830465031</v>
      </c>
      <c r="C40" s="229">
        <v>5</v>
      </c>
    </row>
    <row r="41" spans="1:4" ht="23.25">
      <c r="A41" s="285" t="s">
        <v>58</v>
      </c>
      <c r="B41" s="296">
        <v>71.431969204460316</v>
      </c>
      <c r="C41" s="229">
        <v>6</v>
      </c>
    </row>
    <row r="42" spans="1:4" ht="23.25">
      <c r="A42" s="285" t="s">
        <v>252</v>
      </c>
      <c r="B42" s="296">
        <v>68.829918869191417</v>
      </c>
      <c r="C42" s="229">
        <v>7</v>
      </c>
    </row>
    <row r="43" spans="1:4" ht="23.25">
      <c r="A43" s="285" t="s">
        <v>55</v>
      </c>
      <c r="B43" s="296">
        <v>60.600094200278889</v>
      </c>
      <c r="C43" s="229">
        <v>8</v>
      </c>
    </row>
    <row r="44" spans="1:4" ht="23.25">
      <c r="A44" s="283" t="s">
        <v>78</v>
      </c>
      <c r="B44" s="296">
        <v>51.577498243345786</v>
      </c>
      <c r="C44" s="229">
        <v>9</v>
      </c>
    </row>
    <row r="45" spans="1:4" ht="23.25">
      <c r="A45" s="283" t="s">
        <v>115</v>
      </c>
      <c r="B45" s="296">
        <v>38.767723274777595</v>
      </c>
      <c r="C45" s="229">
        <v>10</v>
      </c>
    </row>
    <row r="46" spans="1:4" ht="23.25">
      <c r="A46" s="284" t="s">
        <v>202</v>
      </c>
      <c r="B46" s="296">
        <v>38.30618934936934</v>
      </c>
      <c r="C46" s="229">
        <v>11</v>
      </c>
    </row>
    <row r="47" spans="1:4" ht="23.25">
      <c r="A47" s="283" t="s">
        <v>203</v>
      </c>
      <c r="B47" s="296">
        <v>19.114683079042777</v>
      </c>
      <c r="C47" s="231">
        <v>12</v>
      </c>
    </row>
    <row r="48" spans="1:4" ht="23.25">
      <c r="A48" s="283"/>
      <c r="B48" s="296"/>
      <c r="C48" s="231"/>
    </row>
    <row r="49" spans="1:3" ht="23.25">
      <c r="A49" s="283"/>
      <c r="B49" s="296"/>
      <c r="C49" s="231"/>
    </row>
    <row r="50" spans="1:3" ht="23.25">
      <c r="A50" s="285"/>
      <c r="B50" s="297"/>
      <c r="C50" s="231"/>
    </row>
    <row r="51" spans="1:3" ht="23.25">
      <c r="A51" s="285"/>
      <c r="B51" s="297"/>
      <c r="C51" s="231"/>
    </row>
    <row r="52" spans="1:3" ht="23.25">
      <c r="A52" s="285"/>
      <c r="B52" s="297"/>
      <c r="C52" s="231"/>
    </row>
    <row r="53" spans="1:3" ht="23.25">
      <c r="A53" s="286"/>
      <c r="B53" s="297"/>
      <c r="C53" s="231"/>
    </row>
    <row r="54" spans="1:3" ht="23.25">
      <c r="A54" s="287"/>
      <c r="B54" s="297"/>
      <c r="C54" s="231"/>
    </row>
    <row r="55" spans="1:3" ht="15" customHeight="1">
      <c r="A55" s="285"/>
      <c r="B55" s="297"/>
      <c r="C55" s="231"/>
    </row>
    <row r="56" spans="1:3" ht="23.25">
      <c r="A56" s="232"/>
      <c r="B56" s="297"/>
      <c r="C56" s="233"/>
    </row>
    <row r="57" spans="1:3" ht="23.25">
      <c r="A57" s="234"/>
      <c r="B57" s="297"/>
      <c r="C57" s="233"/>
    </row>
    <row r="58" spans="1:3" ht="23.25">
      <c r="A58" s="234"/>
      <c r="B58" s="297"/>
      <c r="C58" s="233"/>
    </row>
    <row r="59" spans="1:3" ht="23.25">
      <c r="A59" s="235"/>
      <c r="B59" s="297"/>
      <c r="C59" s="233"/>
    </row>
  </sheetData>
  <mergeCells count="1">
    <mergeCell ref="E28:S28"/>
  </mergeCells>
  <phoneticPr fontId="150" type="noConversion"/>
  <pageMargins left="0.35433070866141736" right="0" top="0" bottom="0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FFFF00"/>
  </sheetPr>
  <dimension ref="A4:S59"/>
  <sheetViews>
    <sheetView zoomScale="90" zoomScaleNormal="90" workbookViewId="0">
      <selection activeCell="D13" sqref="D13"/>
    </sheetView>
  </sheetViews>
  <sheetFormatPr defaultRowHeight="21.75"/>
  <cols>
    <col min="1" max="1" width="8.5703125" style="236" customWidth="1"/>
    <col min="2" max="2" width="7.28515625" style="146" customWidth="1"/>
    <col min="3" max="3" width="6.140625" style="236" customWidth="1"/>
    <col min="4" max="4" width="3.28515625" style="17" customWidth="1"/>
    <col min="5" max="16384" width="9.140625" style="17"/>
  </cols>
  <sheetData>
    <row r="4" spans="1:3" s="43" customFormat="1" ht="21">
      <c r="A4" s="227" t="s">
        <v>233</v>
      </c>
      <c r="B4" s="311" t="s">
        <v>5</v>
      </c>
      <c r="C4" s="228" t="s">
        <v>230</v>
      </c>
    </row>
    <row r="5" spans="1:3" s="43" customFormat="1">
      <c r="A5" s="288" t="s">
        <v>265</v>
      </c>
      <c r="B5" s="312">
        <v>98.138661582539271</v>
      </c>
      <c r="C5" s="302">
        <v>1</v>
      </c>
    </row>
    <row r="6" spans="1:3" s="43" customFormat="1">
      <c r="A6" s="288" t="s">
        <v>268</v>
      </c>
      <c r="B6" s="312">
        <v>97.037283239938859</v>
      </c>
      <c r="C6" s="302">
        <v>2</v>
      </c>
    </row>
    <row r="7" spans="1:3" s="43" customFormat="1">
      <c r="A7" s="288" t="s">
        <v>267</v>
      </c>
      <c r="B7" s="312">
        <v>90.588946495004151</v>
      </c>
      <c r="C7" s="302">
        <v>3</v>
      </c>
    </row>
    <row r="8" spans="1:3" s="43" customFormat="1">
      <c r="A8" s="288" t="s">
        <v>266</v>
      </c>
      <c r="B8" s="312">
        <v>86.301612607220477</v>
      </c>
      <c r="C8" s="302">
        <v>4</v>
      </c>
    </row>
    <row r="9" spans="1:3" s="43" customFormat="1">
      <c r="A9" s="288" t="s">
        <v>279</v>
      </c>
      <c r="B9" s="312">
        <v>85.785708522531593</v>
      </c>
      <c r="C9" s="302">
        <v>5</v>
      </c>
    </row>
    <row r="10" spans="1:3" s="43" customFormat="1">
      <c r="A10" s="288" t="s">
        <v>269</v>
      </c>
      <c r="B10" s="312">
        <v>81.397919437127442</v>
      </c>
      <c r="C10" s="302">
        <v>6</v>
      </c>
    </row>
    <row r="11" spans="1:3" s="43" customFormat="1">
      <c r="A11" s="288" t="s">
        <v>264</v>
      </c>
      <c r="B11" s="312">
        <v>76.498632601828604</v>
      </c>
      <c r="C11" s="302">
        <v>7</v>
      </c>
    </row>
    <row r="12" spans="1:3" s="43" customFormat="1">
      <c r="A12" s="288" t="s">
        <v>276</v>
      </c>
      <c r="B12" s="312">
        <v>72.406851748639042</v>
      </c>
      <c r="C12" s="302">
        <v>8</v>
      </c>
    </row>
    <row r="13" spans="1:3" s="43" customFormat="1">
      <c r="A13" s="288" t="s">
        <v>277</v>
      </c>
      <c r="B13" s="312">
        <v>71.846218135570112</v>
      </c>
      <c r="C13" s="302">
        <v>9</v>
      </c>
    </row>
    <row r="14" spans="1:3" s="43" customFormat="1">
      <c r="A14" s="288" t="s">
        <v>275</v>
      </c>
      <c r="B14" s="312">
        <v>64.569495413581421</v>
      </c>
      <c r="C14" s="302">
        <v>10</v>
      </c>
    </row>
    <row r="15" spans="1:3" s="43" customFormat="1">
      <c r="A15" s="288" t="s">
        <v>270</v>
      </c>
      <c r="B15" s="312">
        <v>60.095881346023781</v>
      </c>
      <c r="C15" s="302">
        <v>11</v>
      </c>
    </row>
    <row r="16" spans="1:3" s="43" customFormat="1">
      <c r="A16" s="288" t="s">
        <v>271</v>
      </c>
      <c r="B16" s="312">
        <v>56.18300804424041</v>
      </c>
      <c r="C16" s="302">
        <v>12</v>
      </c>
    </row>
    <row r="17" spans="1:19" s="43" customFormat="1">
      <c r="A17" s="288" t="s">
        <v>272</v>
      </c>
      <c r="B17" s="312">
        <v>44.750339442360492</v>
      </c>
      <c r="C17" s="302">
        <v>13</v>
      </c>
    </row>
    <row r="18" spans="1:19" s="43" customFormat="1">
      <c r="A18" s="288" t="s">
        <v>273</v>
      </c>
      <c r="B18" s="312">
        <v>37.84680878392254</v>
      </c>
      <c r="C18" s="302">
        <v>14</v>
      </c>
    </row>
    <row r="19" spans="1:19" s="43" customFormat="1">
      <c r="A19" s="288" t="s">
        <v>274</v>
      </c>
      <c r="B19" s="312">
        <v>27.612674820521143</v>
      </c>
      <c r="C19" s="302">
        <v>15</v>
      </c>
    </row>
    <row r="20" spans="1:19" s="43" customFormat="1">
      <c r="A20" s="288" t="s">
        <v>278</v>
      </c>
      <c r="B20" s="312">
        <v>25.68137362288472</v>
      </c>
      <c r="C20" s="302">
        <v>16</v>
      </c>
    </row>
    <row r="21" spans="1:19" s="43" customFormat="1" ht="21">
      <c r="A21" s="266"/>
      <c r="B21" s="313"/>
      <c r="C21" s="267"/>
    </row>
    <row r="22" spans="1:19" s="43" customFormat="1" ht="21">
      <c r="A22" s="268"/>
      <c r="B22" s="314"/>
      <c r="C22" s="269"/>
    </row>
    <row r="23" spans="1:19" s="43" customFormat="1" ht="21">
      <c r="A23" s="268"/>
      <c r="B23" s="314"/>
      <c r="C23" s="269"/>
    </row>
    <row r="24" spans="1:19" s="43" customFormat="1" ht="21">
      <c r="A24" s="268"/>
      <c r="B24" s="314"/>
      <c r="C24" s="269"/>
    </row>
    <row r="25" spans="1:19" s="43" customFormat="1" ht="21">
      <c r="A25" s="268"/>
      <c r="B25" s="314"/>
      <c r="C25" s="269"/>
    </row>
    <row r="26" spans="1:19" s="43" customFormat="1" ht="21">
      <c r="A26" s="268"/>
      <c r="B26" s="314" t="s">
        <v>311</v>
      </c>
      <c r="C26" s="269"/>
    </row>
    <row r="27" spans="1:19" s="43" customFormat="1" ht="21">
      <c r="A27" s="268"/>
      <c r="B27" s="314"/>
      <c r="C27" s="269"/>
    </row>
    <row r="28" spans="1:19" s="43" customFormat="1" ht="21">
      <c r="A28" s="268"/>
      <c r="B28" s="314"/>
      <c r="C28" s="269"/>
      <c r="D28" s="230"/>
      <c r="E28" s="692" t="s">
        <v>231</v>
      </c>
      <c r="F28" s="692"/>
      <c r="G28" s="692"/>
      <c r="H28" s="692"/>
      <c r="I28" s="692"/>
      <c r="J28" s="692"/>
      <c r="K28" s="692"/>
      <c r="L28" s="692"/>
      <c r="M28" s="692"/>
      <c r="N28" s="692"/>
      <c r="O28" s="692"/>
      <c r="P28" s="692"/>
      <c r="Q28" s="692"/>
      <c r="R28" s="692"/>
      <c r="S28" s="692"/>
    </row>
    <row r="29" spans="1:19" s="43" customFormat="1" ht="21">
      <c r="A29" s="268"/>
      <c r="B29" s="314"/>
      <c r="C29" s="269"/>
      <c r="D29" s="230"/>
      <c r="E29" s="44" t="s">
        <v>232</v>
      </c>
      <c r="F29" s="44"/>
      <c r="G29" s="44"/>
      <c r="H29" s="44"/>
      <c r="I29" s="44"/>
      <c r="J29" s="44"/>
      <c r="K29" s="44"/>
      <c r="L29" s="44"/>
      <c r="M29" s="44"/>
      <c r="N29" s="230"/>
      <c r="O29" s="230"/>
      <c r="P29" s="230"/>
      <c r="Q29" s="230"/>
      <c r="R29" s="230"/>
      <c r="S29" s="230"/>
    </row>
    <row r="30" spans="1:19" s="43" customFormat="1" ht="21">
      <c r="A30" s="268"/>
      <c r="B30" s="314"/>
      <c r="C30" s="269"/>
    </row>
    <row r="31" spans="1:19" s="43" customFormat="1" ht="21">
      <c r="A31" s="268"/>
      <c r="B31" s="314"/>
      <c r="C31" s="269"/>
    </row>
    <row r="32" spans="1:19" s="43" customFormat="1" ht="21">
      <c r="A32" s="268"/>
      <c r="B32" s="314"/>
      <c r="C32" s="269"/>
    </row>
    <row r="33" spans="1:3" s="43" customFormat="1" ht="21">
      <c r="A33" s="268"/>
      <c r="B33" s="314"/>
      <c r="C33" s="269"/>
    </row>
    <row r="34" spans="1:3" ht="21">
      <c r="A34" s="268"/>
      <c r="B34" s="314"/>
      <c r="C34" s="269"/>
    </row>
    <row r="35" spans="1:3" ht="24.75" customHeight="1">
      <c r="A35" s="268"/>
      <c r="B35" s="314"/>
      <c r="C35" s="269"/>
    </row>
    <row r="36" spans="1:3" ht="21">
      <c r="A36" s="270"/>
      <c r="B36" s="314"/>
      <c r="C36" s="269"/>
    </row>
    <row r="37" spans="1:3" ht="21">
      <c r="A37" s="270"/>
      <c r="B37" s="315"/>
      <c r="C37" s="269"/>
    </row>
    <row r="38" spans="1:3" ht="21">
      <c r="A38" s="271"/>
      <c r="B38" s="316"/>
      <c r="C38" s="269"/>
    </row>
    <row r="39" spans="1:3" ht="21">
      <c r="A39" s="271"/>
      <c r="B39" s="316"/>
      <c r="C39" s="269"/>
    </row>
    <row r="40" spans="1:3" ht="21">
      <c r="A40" s="272"/>
      <c r="B40" s="316"/>
      <c r="C40" s="269"/>
    </row>
    <row r="41" spans="1:3" ht="21">
      <c r="A41" s="272"/>
      <c r="B41" s="316"/>
      <c r="C41" s="269"/>
    </row>
    <row r="42" spans="1:3" ht="21">
      <c r="A42" s="272"/>
      <c r="B42" s="316"/>
      <c r="C42" s="269"/>
    </row>
    <row r="43" spans="1:3" ht="21">
      <c r="A43" s="272"/>
      <c r="B43" s="316"/>
      <c r="C43" s="269"/>
    </row>
    <row r="44" spans="1:3" ht="21">
      <c r="A44" s="270"/>
      <c r="B44" s="316"/>
      <c r="C44" s="269"/>
    </row>
    <row r="45" spans="1:3" ht="21">
      <c r="A45" s="270"/>
      <c r="B45" s="316"/>
      <c r="C45" s="269"/>
    </row>
    <row r="46" spans="1:3" ht="21">
      <c r="A46" s="271"/>
      <c r="B46" s="316"/>
      <c r="C46" s="269"/>
    </row>
    <row r="47" spans="1:3" ht="21">
      <c r="A47" s="270"/>
      <c r="B47" s="316"/>
      <c r="C47" s="273"/>
    </row>
    <row r="48" spans="1:3" ht="21">
      <c r="A48" s="270"/>
      <c r="B48" s="316"/>
      <c r="C48" s="273"/>
    </row>
    <row r="49" spans="1:3" ht="21">
      <c r="A49" s="270"/>
      <c r="B49" s="316"/>
      <c r="C49" s="273"/>
    </row>
    <row r="50" spans="1:3" ht="21">
      <c r="A50" s="272"/>
      <c r="B50" s="317"/>
      <c r="C50" s="269"/>
    </row>
    <row r="51" spans="1:3" ht="21">
      <c r="A51" s="272"/>
      <c r="B51" s="317"/>
      <c r="C51" s="269"/>
    </row>
    <row r="52" spans="1:3" ht="21">
      <c r="A52" s="272"/>
      <c r="B52" s="317"/>
      <c r="C52" s="269"/>
    </row>
    <row r="53" spans="1:3" ht="21">
      <c r="A53" s="274"/>
      <c r="B53" s="317"/>
      <c r="C53" s="269"/>
    </row>
    <row r="54" spans="1:3" ht="21">
      <c r="A54" s="268"/>
      <c r="B54" s="317"/>
      <c r="C54" s="269"/>
    </row>
    <row r="55" spans="1:3" ht="21">
      <c r="A55" s="272"/>
      <c r="B55" s="317"/>
      <c r="C55" s="269"/>
    </row>
    <row r="56" spans="1:3" ht="21">
      <c r="A56" s="272"/>
      <c r="B56" s="317"/>
      <c r="C56" s="269"/>
    </row>
    <row r="57" spans="1:3" ht="21">
      <c r="A57" s="272"/>
      <c r="B57" s="317"/>
      <c r="C57" s="269"/>
    </row>
    <row r="58" spans="1:3" ht="21">
      <c r="A58" s="272"/>
      <c r="B58" s="317"/>
      <c r="C58" s="269"/>
    </row>
    <row r="59" spans="1:3" ht="21">
      <c r="A59" s="271"/>
      <c r="B59" s="317"/>
      <c r="C59" s="269"/>
    </row>
  </sheetData>
  <mergeCells count="1">
    <mergeCell ref="E28:S28"/>
  </mergeCells>
  <phoneticPr fontId="150" type="noConversion"/>
  <pageMargins left="0.35433070866141736" right="0" top="0" bottom="0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5"/>
  </sheetPr>
  <dimension ref="A1:AH124"/>
  <sheetViews>
    <sheetView showGridLines="0" tabSelected="1" zoomScale="85" workbookViewId="0">
      <pane ySplit="11" topLeftCell="A13" activePane="bottomLeft" state="frozen"/>
      <selection activeCell="K1" sqref="K1"/>
      <selection pane="bottomLeft" activeCell="I16" sqref="I16"/>
    </sheetView>
  </sheetViews>
  <sheetFormatPr defaultRowHeight="21.75"/>
  <cols>
    <col min="1" max="1" width="16.7109375" style="467" customWidth="1"/>
    <col min="2" max="2" width="8.7109375" style="467" customWidth="1"/>
    <col min="3" max="3" width="0.140625" style="584" customWidth="1"/>
    <col min="4" max="5" width="11" style="467" customWidth="1"/>
    <col min="6" max="6" width="9.42578125" style="467" customWidth="1"/>
    <col min="7" max="7" width="8" style="467" customWidth="1"/>
    <col min="8" max="8" width="9.28515625" style="467" hidden="1" customWidth="1"/>
    <col min="9" max="9" width="8.85546875" style="467" customWidth="1"/>
    <col min="10" max="10" width="9.140625" style="467"/>
    <col min="11" max="11" width="11.42578125" style="467" customWidth="1"/>
    <col min="12" max="12" width="11.28515625" style="467" customWidth="1"/>
    <col min="13" max="13" width="12.42578125" style="467" customWidth="1"/>
    <col min="14" max="14" width="10.5703125" style="467" customWidth="1"/>
    <col min="15" max="15" width="8.140625" style="467" customWidth="1"/>
    <col min="16" max="16" width="3.85546875" style="585" customWidth="1"/>
    <col min="17" max="17" width="9.7109375" style="467" hidden="1" customWidth="1"/>
    <col min="18" max="18" width="12" style="467" customWidth="1"/>
    <col min="19" max="19" width="8.7109375" style="467" customWidth="1"/>
    <col min="20" max="20" width="12.140625" style="467" customWidth="1"/>
    <col min="21" max="21" width="8.140625" style="467" customWidth="1"/>
    <col min="22" max="22" width="12.28515625" style="467" customWidth="1"/>
    <col min="23" max="23" width="10.85546875" style="467" bestFit="1" customWidth="1"/>
    <col min="24" max="24" width="11.7109375" style="467" bestFit="1" customWidth="1"/>
    <col min="25" max="25" width="7.85546875" style="467" customWidth="1"/>
    <col min="26" max="26" width="4" style="585" customWidth="1"/>
    <col min="27" max="27" width="9.5703125" style="467" hidden="1" customWidth="1"/>
    <col min="28" max="28" width="10.28515625" style="467" customWidth="1"/>
    <col min="29" max="29" width="7.7109375" style="467" customWidth="1"/>
    <col min="30" max="30" width="11.5703125" style="467" customWidth="1"/>
    <col min="31" max="31" width="7.42578125" style="467" customWidth="1"/>
    <col min="32" max="32" width="6.42578125" style="467" customWidth="1"/>
    <col min="33" max="33" width="8.28515625" style="470" customWidth="1"/>
    <col min="34" max="34" width="19.28515625" style="467" customWidth="1"/>
    <col min="35" max="16384" width="9.140625" style="467"/>
  </cols>
  <sheetData>
    <row r="1" spans="1:34" ht="23.25">
      <c r="A1" s="699" t="s">
        <v>117</v>
      </c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  <c r="S1" s="699"/>
      <c r="T1" s="699"/>
      <c r="U1" s="699"/>
      <c r="V1" s="699"/>
      <c r="W1" s="699"/>
      <c r="X1" s="699"/>
      <c r="Y1" s="699"/>
      <c r="Z1" s="699"/>
      <c r="AA1" s="699"/>
      <c r="AB1" s="699"/>
      <c r="AC1" s="699"/>
      <c r="AD1" s="699"/>
      <c r="AE1" s="470"/>
    </row>
    <row r="2" spans="1:34" ht="23.25">
      <c r="A2" s="700" t="s">
        <v>406</v>
      </c>
      <c r="B2" s="700"/>
      <c r="C2" s="700"/>
      <c r="D2" s="700"/>
      <c r="E2" s="700"/>
      <c r="F2" s="700"/>
      <c r="G2" s="700"/>
      <c r="H2" s="700"/>
      <c r="I2" s="700"/>
      <c r="J2" s="700"/>
      <c r="K2" s="700"/>
      <c r="L2" s="700"/>
      <c r="M2" s="700"/>
      <c r="N2" s="700"/>
      <c r="O2" s="700"/>
      <c r="P2" s="700"/>
      <c r="Q2" s="700"/>
      <c r="R2" s="700"/>
      <c r="S2" s="700"/>
      <c r="T2" s="700"/>
      <c r="U2" s="700"/>
      <c r="V2" s="700"/>
      <c r="W2" s="700"/>
      <c r="X2" s="700"/>
      <c r="Y2" s="700"/>
      <c r="Z2" s="700"/>
      <c r="AA2" s="700"/>
      <c r="AB2" s="700"/>
      <c r="AC2" s="700"/>
      <c r="AD2" s="700"/>
      <c r="AE2" s="470"/>
      <c r="AG2" s="588"/>
    </row>
    <row r="3" spans="1:34" ht="26.25" customHeight="1">
      <c r="A3" s="701" t="s">
        <v>407</v>
      </c>
      <c r="B3" s="701"/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701"/>
      <c r="R3" s="701"/>
      <c r="S3" s="701"/>
      <c r="T3" s="701"/>
      <c r="U3" s="701"/>
      <c r="V3" s="701"/>
      <c r="W3" s="701"/>
      <c r="X3" s="701"/>
      <c r="Y3" s="701"/>
      <c r="Z3" s="701"/>
      <c r="AA3" s="701"/>
      <c r="AB3" s="701"/>
      <c r="AC3" s="701"/>
      <c r="AD3" s="701"/>
      <c r="AE3" s="589"/>
      <c r="AG3" s="590"/>
    </row>
    <row r="4" spans="1:34" ht="21.75" hidden="1" customHeight="1">
      <c r="A4" s="591"/>
      <c r="B4" s="591"/>
      <c r="C4" s="591"/>
      <c r="D4" s="591"/>
      <c r="E4" s="591"/>
      <c r="F4" s="591">
        <f>F13-'[17]C4-ref'!F13</f>
        <v>968.18886030999965</v>
      </c>
      <c r="G4" s="591"/>
      <c r="H4" s="591">
        <f>H13-'[17]C4-ref'!H13</f>
        <v>0</v>
      </c>
      <c r="I4" s="591">
        <f>I13-'[17]C4-ref'!I13</f>
        <v>84.894333220000021</v>
      </c>
      <c r="J4" s="591"/>
      <c r="K4" s="591"/>
      <c r="L4" s="591"/>
      <c r="M4" s="591"/>
      <c r="N4" s="591">
        <f>N13-'[17]C4-ref'!N13</f>
        <v>18681.058444779999</v>
      </c>
      <c r="O4" s="591"/>
      <c r="P4" s="591"/>
      <c r="Q4" s="591">
        <f>Q13-'[17]C4-ref'!P13</f>
        <v>0</v>
      </c>
      <c r="R4" s="591">
        <f>R13-'[17]C4-ref'!R13</f>
        <v>4083.3405086800003</v>
      </c>
      <c r="S4" s="591"/>
      <c r="T4" s="591" t="e">
        <f>T13-'[17]C4-ref'!T13</f>
        <v>#REF!</v>
      </c>
      <c r="U4" s="591"/>
      <c r="V4" s="591"/>
      <c r="W4" s="591"/>
      <c r="X4" s="591">
        <f>X13-'[17]C4-ref'!X13</f>
        <v>19649.247305090001</v>
      </c>
      <c r="Y4" s="591"/>
      <c r="Z4" s="591"/>
      <c r="AA4" s="591">
        <f>AA13-'[17]C4-ref'!Z13</f>
        <v>0</v>
      </c>
      <c r="AB4" s="591">
        <f>AB13-'[17]C4-ref'!AB13</f>
        <v>4168.2348419000009</v>
      </c>
      <c r="AC4" s="591"/>
      <c r="AD4" s="474"/>
      <c r="AE4" s="474"/>
      <c r="AF4" s="474"/>
    </row>
    <row r="5" spans="1:34" s="475" customFormat="1" ht="23.25" hidden="1" customHeight="1">
      <c r="A5" s="469">
        <v>1000000</v>
      </c>
      <c r="B5" s="469"/>
      <c r="C5" s="592"/>
      <c r="D5" s="593">
        <f>D12-D14</f>
        <v>0</v>
      </c>
      <c r="E5" s="593">
        <f>E12-E14</f>
        <v>0</v>
      </c>
      <c r="F5" s="593">
        <f>F12-F13</f>
        <v>-3.8569587699994372</v>
      </c>
      <c r="G5" s="593"/>
      <c r="H5" s="593">
        <f>H12-H13</f>
        <v>0</v>
      </c>
      <c r="I5" s="593">
        <f>I12-I13</f>
        <v>2.3984424899999794</v>
      </c>
      <c r="J5" s="593"/>
      <c r="K5" s="593">
        <f>K12-K13</f>
        <v>1.4585162799994578</v>
      </c>
      <c r="L5" s="593">
        <f>L12-L14</f>
        <v>0</v>
      </c>
      <c r="M5" s="593">
        <f>M12-M14</f>
        <v>0</v>
      </c>
      <c r="N5" s="593">
        <f>N12-N13</f>
        <v>-3.6864239999995334</v>
      </c>
      <c r="O5" s="593"/>
      <c r="P5" s="593"/>
      <c r="Q5" s="593">
        <f>Q12-Q13</f>
        <v>0</v>
      </c>
      <c r="R5" s="593">
        <f>R12-R13</f>
        <v>-92.935146400000576</v>
      </c>
      <c r="S5" s="593"/>
      <c r="T5" s="593">
        <f>T12-T13</f>
        <v>96.621570399999655</v>
      </c>
      <c r="U5" s="593"/>
      <c r="V5" s="593">
        <f>V12-V14</f>
        <v>0</v>
      </c>
      <c r="W5" s="593">
        <f>W12-W14</f>
        <v>0</v>
      </c>
      <c r="X5" s="593">
        <f>X12-X13</f>
        <v>-7.5433827699998801</v>
      </c>
      <c r="Y5" s="593"/>
      <c r="Z5" s="593"/>
      <c r="AA5" s="593">
        <f>AA12-AA13</f>
        <v>0</v>
      </c>
      <c r="AB5" s="593">
        <f>AB12-AB13</f>
        <v>-90.536703910001052</v>
      </c>
      <c r="AC5" s="593"/>
      <c r="AD5" s="593">
        <f>AD12-AD13</f>
        <v>98.080086679999113</v>
      </c>
      <c r="AE5" s="479"/>
      <c r="AF5" s="474"/>
      <c r="AG5" s="470"/>
    </row>
    <row r="6" spans="1:34" s="486" customFormat="1" ht="21">
      <c r="A6" s="702" t="s">
        <v>122</v>
      </c>
      <c r="B6" s="702"/>
      <c r="C6" s="594"/>
      <c r="D6" s="696" t="s">
        <v>118</v>
      </c>
      <c r="E6" s="696"/>
      <c r="F6" s="696"/>
      <c r="G6" s="696"/>
      <c r="H6" s="696"/>
      <c r="I6" s="696"/>
      <c r="J6" s="696"/>
      <c r="K6" s="696"/>
      <c r="L6" s="696" t="s">
        <v>119</v>
      </c>
      <c r="M6" s="696"/>
      <c r="N6" s="696"/>
      <c r="O6" s="696"/>
      <c r="P6" s="696"/>
      <c r="Q6" s="696"/>
      <c r="R6" s="696"/>
      <c r="S6" s="696"/>
      <c r="T6" s="696"/>
      <c r="U6" s="696"/>
      <c r="V6" s="696" t="s">
        <v>120</v>
      </c>
      <c r="W6" s="696"/>
      <c r="X6" s="696"/>
      <c r="Y6" s="696"/>
      <c r="Z6" s="696"/>
      <c r="AA6" s="696"/>
      <c r="AB6" s="696"/>
      <c r="AC6" s="696"/>
      <c r="AD6" s="696"/>
      <c r="AE6" s="696"/>
      <c r="AG6" s="596"/>
    </row>
    <row r="7" spans="1:34" s="486" customFormat="1" ht="21">
      <c r="A7" s="703"/>
      <c r="B7" s="703"/>
      <c r="C7" s="594"/>
      <c r="D7" s="597" t="s">
        <v>123</v>
      </c>
      <c r="E7" s="698" t="s">
        <v>10</v>
      </c>
      <c r="F7" s="696" t="s">
        <v>4</v>
      </c>
      <c r="G7" s="696"/>
      <c r="H7" s="595" t="s">
        <v>408</v>
      </c>
      <c r="I7" s="696" t="s">
        <v>124</v>
      </c>
      <c r="J7" s="696"/>
      <c r="K7" s="598"/>
      <c r="L7" s="597" t="s">
        <v>123</v>
      </c>
      <c r="M7" s="698" t="s">
        <v>10</v>
      </c>
      <c r="N7" s="696" t="s">
        <v>4</v>
      </c>
      <c r="O7" s="696"/>
      <c r="P7" s="599" t="s">
        <v>125</v>
      </c>
      <c r="Q7" s="600" t="s">
        <v>408</v>
      </c>
      <c r="R7" s="696" t="s">
        <v>124</v>
      </c>
      <c r="S7" s="696"/>
      <c r="T7" s="696" t="s">
        <v>126</v>
      </c>
      <c r="U7" s="696"/>
      <c r="V7" s="597" t="s">
        <v>123</v>
      </c>
      <c r="W7" s="698" t="s">
        <v>10</v>
      </c>
      <c r="X7" s="696" t="s">
        <v>4</v>
      </c>
      <c r="Y7" s="696"/>
      <c r="Z7" s="599" t="s">
        <v>125</v>
      </c>
      <c r="AA7" s="600" t="s">
        <v>408</v>
      </c>
      <c r="AB7" s="696" t="s">
        <v>124</v>
      </c>
      <c r="AC7" s="696"/>
      <c r="AD7" s="696" t="s">
        <v>126</v>
      </c>
      <c r="AE7" s="696"/>
      <c r="AG7" s="485"/>
    </row>
    <row r="8" spans="1:34" s="486" customFormat="1" ht="21.75" customHeight="1">
      <c r="A8" s="703"/>
      <c r="B8" s="703"/>
      <c r="C8" s="594"/>
      <c r="D8" s="601" t="s">
        <v>127</v>
      </c>
      <c r="E8" s="698"/>
      <c r="F8" s="694" t="s">
        <v>128</v>
      </c>
      <c r="G8" s="597" t="s">
        <v>129</v>
      </c>
      <c r="H8" s="697" t="s">
        <v>128</v>
      </c>
      <c r="I8" s="697" t="s">
        <v>128</v>
      </c>
      <c r="J8" s="597" t="s">
        <v>129</v>
      </c>
      <c r="K8" s="601" t="s">
        <v>126</v>
      </c>
      <c r="L8" s="601" t="s">
        <v>127</v>
      </c>
      <c r="M8" s="698"/>
      <c r="N8" s="694" t="s">
        <v>128</v>
      </c>
      <c r="O8" s="597" t="s">
        <v>129</v>
      </c>
      <c r="P8" s="602" t="s">
        <v>130</v>
      </c>
      <c r="Q8" s="697" t="s">
        <v>128</v>
      </c>
      <c r="R8" s="694" t="s">
        <v>128</v>
      </c>
      <c r="S8" s="597" t="s">
        <v>129</v>
      </c>
      <c r="T8" s="694" t="s">
        <v>128</v>
      </c>
      <c r="U8" s="597" t="s">
        <v>129</v>
      </c>
      <c r="V8" s="601" t="s">
        <v>127</v>
      </c>
      <c r="W8" s="698"/>
      <c r="X8" s="694" t="s">
        <v>128</v>
      </c>
      <c r="Y8" s="597" t="s">
        <v>129</v>
      </c>
      <c r="Z8" s="602" t="s">
        <v>130</v>
      </c>
      <c r="AA8" s="693" t="s">
        <v>128</v>
      </c>
      <c r="AB8" s="694" t="s">
        <v>128</v>
      </c>
      <c r="AC8" s="597" t="s">
        <v>129</v>
      </c>
      <c r="AD8" s="694" t="s">
        <v>128</v>
      </c>
      <c r="AE8" s="597" t="s">
        <v>129</v>
      </c>
      <c r="AF8" s="531"/>
      <c r="AG8" s="485"/>
    </row>
    <row r="9" spans="1:34" s="486" customFormat="1" ht="17.25" customHeight="1">
      <c r="A9" s="704"/>
      <c r="B9" s="704"/>
      <c r="C9" s="594"/>
      <c r="D9" s="603" t="s">
        <v>131</v>
      </c>
      <c r="E9" s="698"/>
      <c r="F9" s="694"/>
      <c r="G9" s="604" t="s">
        <v>409</v>
      </c>
      <c r="H9" s="697"/>
      <c r="I9" s="697"/>
      <c r="J9" s="604" t="s">
        <v>409</v>
      </c>
      <c r="K9" s="604"/>
      <c r="L9" s="603" t="s">
        <v>131</v>
      </c>
      <c r="M9" s="698"/>
      <c r="N9" s="694"/>
      <c r="O9" s="604" t="s">
        <v>409</v>
      </c>
      <c r="P9" s="605" t="s">
        <v>132</v>
      </c>
      <c r="Q9" s="697"/>
      <c r="R9" s="694"/>
      <c r="S9" s="604" t="s">
        <v>409</v>
      </c>
      <c r="T9" s="694"/>
      <c r="U9" s="604" t="s">
        <v>409</v>
      </c>
      <c r="V9" s="603" t="s">
        <v>131</v>
      </c>
      <c r="W9" s="698"/>
      <c r="X9" s="694"/>
      <c r="Y9" s="604" t="s">
        <v>409</v>
      </c>
      <c r="Z9" s="605" t="s">
        <v>132</v>
      </c>
      <c r="AA9" s="693"/>
      <c r="AB9" s="694"/>
      <c r="AC9" s="604" t="s">
        <v>409</v>
      </c>
      <c r="AD9" s="694"/>
      <c r="AE9" s="604" t="s">
        <v>409</v>
      </c>
      <c r="AG9" s="485"/>
    </row>
    <row r="10" spans="1:34" s="504" customFormat="1" ht="29.25" hidden="1" customHeight="1">
      <c r="A10" s="606"/>
      <c r="B10" s="607"/>
      <c r="C10" s="608"/>
      <c r="D10" s="609"/>
      <c r="E10" s="609"/>
      <c r="F10" s="609"/>
      <c r="G10" s="610"/>
      <c r="H10" s="609"/>
      <c r="I10" s="611"/>
      <c r="J10" s="610"/>
      <c r="K10" s="609"/>
      <c r="L10" s="609"/>
      <c r="M10" s="609"/>
      <c r="N10" s="609"/>
      <c r="O10" s="610"/>
      <c r="P10" s="612"/>
      <c r="Q10" s="609"/>
      <c r="R10" s="609"/>
      <c r="S10" s="610"/>
      <c r="T10" s="609"/>
      <c r="U10" s="609"/>
      <c r="V10" s="609"/>
      <c r="W10" s="611"/>
      <c r="X10" s="611"/>
      <c r="Y10" s="610"/>
      <c r="Z10" s="612"/>
      <c r="AA10" s="609"/>
      <c r="AB10" s="611"/>
      <c r="AC10" s="610"/>
      <c r="AD10" s="611"/>
      <c r="AE10" s="610"/>
      <c r="AG10" s="503"/>
    </row>
    <row r="11" spans="1:34" s="504" customFormat="1" ht="24.75" hidden="1" customHeight="1">
      <c r="A11" s="613"/>
      <c r="B11" s="614"/>
      <c r="C11" s="615"/>
      <c r="D11" s="609"/>
      <c r="E11" s="609"/>
      <c r="F11" s="609"/>
      <c r="G11" s="610"/>
      <c r="H11" s="609"/>
      <c r="I11" s="611"/>
      <c r="J11" s="610"/>
      <c r="K11" s="609"/>
      <c r="L11" s="609"/>
      <c r="M11" s="609"/>
      <c r="N11" s="609"/>
      <c r="O11" s="610"/>
      <c r="P11" s="612"/>
      <c r="Q11" s="609"/>
      <c r="R11" s="609"/>
      <c r="S11" s="610"/>
      <c r="T11" s="609"/>
      <c r="U11" s="609"/>
      <c r="V11" s="609"/>
      <c r="W11" s="611"/>
      <c r="X11" s="611"/>
      <c r="Y11" s="610"/>
      <c r="Z11" s="612"/>
      <c r="AA11" s="609"/>
      <c r="AB11" s="611"/>
      <c r="AC11" s="610"/>
      <c r="AD11" s="611"/>
      <c r="AE11" s="610"/>
      <c r="AG11" s="503"/>
    </row>
    <row r="12" spans="1:34" s="504" customFormat="1" ht="27.75" customHeight="1">
      <c r="A12" s="616" t="s">
        <v>410</v>
      </c>
      <c r="B12" s="616"/>
      <c r="C12" s="615"/>
      <c r="D12" s="617">
        <v>7793.3437569999996</v>
      </c>
      <c r="E12" s="617">
        <v>7793.3437569999996</v>
      </c>
      <c r="F12" s="618">
        <v>6615.5147253900004</v>
      </c>
      <c r="G12" s="619">
        <f t="shared" ref="G12:G32" si="0">IF($F12=0,0,$F12*100/$D12)</f>
        <v>84.886730672542583</v>
      </c>
      <c r="H12" s="619"/>
      <c r="I12" s="620">
        <v>113.77323391</v>
      </c>
      <c r="J12" s="619">
        <f t="shared" ref="J12:J32" si="1">IF($I12=0,0,$I12*100/$D12)</f>
        <v>1.4598770111713424</v>
      </c>
      <c r="K12" s="619">
        <f>D12-F12-I12-H12</f>
        <v>1064.0557976999992</v>
      </c>
      <c r="L12" s="617">
        <v>27699.997543000001</v>
      </c>
      <c r="M12" s="617">
        <v>27699.997543000001</v>
      </c>
      <c r="N12" s="621">
        <v>19070.228083059999</v>
      </c>
      <c r="O12" s="621">
        <f t="shared" ref="O12:O32" si="2">IF($N12=0,0,$N12*100/$L12)</f>
        <v>68.845594854138142</v>
      </c>
      <c r="P12" s="622"/>
      <c r="Q12" s="619">
        <f>Q13</f>
        <v>0</v>
      </c>
      <c r="R12" s="623">
        <v>3995.1659393599998</v>
      </c>
      <c r="S12" s="621">
        <f t="shared" ref="S12:S32" si="3">IF($R12=0,0,$R12*100/$L12)</f>
        <v>14.422983009865314</v>
      </c>
      <c r="T12" s="616">
        <f>L12-N12-R12-Q12</f>
        <v>4634.6035205800017</v>
      </c>
      <c r="U12" s="617">
        <f t="shared" ref="U12:U32" si="4">IF($T12=0,0,$T12*100/$L12)</f>
        <v>16.731422135996546</v>
      </c>
      <c r="V12" s="624">
        <f>D12+L12</f>
        <v>35493.3413</v>
      </c>
      <c r="W12" s="624">
        <f t="shared" ref="V12:X13" si="5">E12+M12</f>
        <v>35493.3413</v>
      </c>
      <c r="X12" s="624">
        <f t="shared" si="5"/>
        <v>25685.742808449999</v>
      </c>
      <c r="Y12" s="619">
        <f t="shared" ref="Y12:Y32" si="6">IF($X12=0,0,$X12*100/$V12)</f>
        <v>72.367779047192712</v>
      </c>
      <c r="Z12" s="622"/>
      <c r="AA12" s="625">
        <f>H12+Q12</f>
        <v>0</v>
      </c>
      <c r="AB12" s="626">
        <f>I12+R12</f>
        <v>4108.9391732699996</v>
      </c>
      <c r="AC12" s="619">
        <f t="shared" ref="AC12:AC32" si="7">IF($AB12=0,0,$AB12*100/$V12)</f>
        <v>11.576647964867707</v>
      </c>
      <c r="AD12" s="619">
        <f>K12+T12</f>
        <v>5698.6593182800007</v>
      </c>
      <c r="AE12" s="619">
        <f t="shared" ref="AE12:AE32" si="8">IF($AD12=0,0,$AD12*100/$V12)</f>
        <v>16.055572987939573</v>
      </c>
      <c r="AG12" s="503"/>
    </row>
    <row r="13" spans="1:34" s="509" customFormat="1" ht="29.25" customHeight="1">
      <c r="A13" s="695" t="s">
        <v>411</v>
      </c>
      <c r="B13" s="695"/>
      <c r="C13" s="627"/>
      <c r="D13" s="619">
        <f>D12</f>
        <v>7793.3437569999996</v>
      </c>
      <c r="E13" s="619">
        <f>E12</f>
        <v>7793.3437569999996</v>
      </c>
      <c r="F13" s="628">
        <f>F14</f>
        <v>6619.3716841599999</v>
      </c>
      <c r="G13" s="619">
        <f t="shared" si="0"/>
        <v>84.936221095270753</v>
      </c>
      <c r="H13" s="619">
        <f>H14</f>
        <v>0</v>
      </c>
      <c r="I13" s="619">
        <f>I14</f>
        <v>111.37479142000002</v>
      </c>
      <c r="J13" s="619">
        <f t="shared" si="1"/>
        <v>1.4291014857385562</v>
      </c>
      <c r="K13" s="619">
        <f>D13-F13-I13-H13</f>
        <v>1062.5972814199997</v>
      </c>
      <c r="L13" s="619">
        <f>L12</f>
        <v>27699.997543000001</v>
      </c>
      <c r="M13" s="619">
        <f>M12</f>
        <v>27699.997543000001</v>
      </c>
      <c r="N13" s="619">
        <f>N14</f>
        <v>19073.914507059999</v>
      </c>
      <c r="O13" s="619">
        <f t="shared" si="2"/>
        <v>68.8589032452103</v>
      </c>
      <c r="P13" s="629"/>
      <c r="Q13" s="619">
        <f>Q14</f>
        <v>0</v>
      </c>
      <c r="R13" s="619">
        <f>R14</f>
        <v>4088.1010857600004</v>
      </c>
      <c r="S13" s="619">
        <f t="shared" si="3"/>
        <v>14.758488983307128</v>
      </c>
      <c r="T13" s="609">
        <f>L13-N13-R13-Q13</f>
        <v>4537.9819501800021</v>
      </c>
      <c r="U13" s="617">
        <f t="shared" si="4"/>
        <v>16.382607771482579</v>
      </c>
      <c r="V13" s="611">
        <f t="shared" si="5"/>
        <v>35493.3413</v>
      </c>
      <c r="W13" s="611">
        <f t="shared" si="5"/>
        <v>35493.3413</v>
      </c>
      <c r="X13" s="611">
        <f t="shared" si="5"/>
        <v>25693.286191219999</v>
      </c>
      <c r="Y13" s="619">
        <f t="shared" si="6"/>
        <v>72.389031999137259</v>
      </c>
      <c r="Z13" s="629"/>
      <c r="AA13" s="625">
        <f>H13+Q13</f>
        <v>0</v>
      </c>
      <c r="AB13" s="611">
        <f>I13+R13</f>
        <v>4199.4758771800007</v>
      </c>
      <c r="AC13" s="619">
        <f t="shared" si="7"/>
        <v>11.83172877888507</v>
      </c>
      <c r="AD13" s="619">
        <f>K13+T13</f>
        <v>5600.5792316000015</v>
      </c>
      <c r="AE13" s="619">
        <f t="shared" si="8"/>
        <v>15.779239221977676</v>
      </c>
      <c r="AF13" s="630"/>
      <c r="AG13" s="631"/>
    </row>
    <row r="14" spans="1:34" s="510" customFormat="1" ht="29.25" customHeight="1">
      <c r="A14" s="632" t="s">
        <v>155</v>
      </c>
      <c r="B14" s="633"/>
      <c r="C14" s="634"/>
      <c r="D14" s="633">
        <f>D15+D38+D66+D89</f>
        <v>7793.3437570000015</v>
      </c>
      <c r="E14" s="633">
        <f>E15+E38+E66+E89</f>
        <v>7793.3437570000015</v>
      </c>
      <c r="F14" s="633">
        <f>F15+F38+F66+F89</f>
        <v>6619.3716841599999</v>
      </c>
      <c r="G14" s="619">
        <f t="shared" si="0"/>
        <v>84.936221095270724</v>
      </c>
      <c r="H14" s="633">
        <f>H15+H38+H89</f>
        <v>0</v>
      </c>
      <c r="I14" s="633">
        <f>I15+I38+I66+I89</f>
        <v>111.37479142000002</v>
      </c>
      <c r="J14" s="619">
        <f t="shared" si="1"/>
        <v>1.429101485738556</v>
      </c>
      <c r="K14" s="633">
        <f>K15+K38+K66+K89</f>
        <v>1062.5972814200015</v>
      </c>
      <c r="L14" s="633">
        <f>L15+L38+L66+L89</f>
        <v>27699.997542999994</v>
      </c>
      <c r="M14" s="633">
        <f>M15+M38+M66+M89</f>
        <v>27699.997542999994</v>
      </c>
      <c r="N14" s="633">
        <f>N15+N38+N66+N89</f>
        <v>19073.914507059999</v>
      </c>
      <c r="O14" s="619">
        <f t="shared" si="2"/>
        <v>68.858903245210314</v>
      </c>
      <c r="P14" s="635"/>
      <c r="Q14" s="633">
        <f>Q15+Q38+Q89</f>
        <v>0</v>
      </c>
      <c r="R14" s="633">
        <f>R15+R38+R66+R89</f>
        <v>4088.1010857600004</v>
      </c>
      <c r="S14" s="619">
        <f t="shared" si="3"/>
        <v>14.758488983307132</v>
      </c>
      <c r="T14" s="633">
        <f>T15+T38+T66+T89</f>
        <v>4537.9819501799957</v>
      </c>
      <c r="U14" s="617">
        <f t="shared" si="4"/>
        <v>16.382607771482562</v>
      </c>
      <c r="V14" s="633">
        <f>V15+V38+V66+V89</f>
        <v>35493.3413</v>
      </c>
      <c r="W14" s="633">
        <f>W15+W38+W66+W89</f>
        <v>35493.3413</v>
      </c>
      <c r="X14" s="633">
        <f>X15+X38+X66+X89</f>
        <v>25693.286191220002</v>
      </c>
      <c r="Y14" s="633">
        <f t="shared" si="6"/>
        <v>72.389031999137273</v>
      </c>
      <c r="Z14" s="635"/>
      <c r="AA14" s="633">
        <f>AA15+AA38+AA89</f>
        <v>0</v>
      </c>
      <c r="AB14" s="633">
        <f>AB15+AB38+AB66+AB89</f>
        <v>4199.4758771800007</v>
      </c>
      <c r="AC14" s="633">
        <f t="shared" si="7"/>
        <v>11.83172877888507</v>
      </c>
      <c r="AD14" s="633">
        <f>AD15+AD38+AD66+AD89</f>
        <v>5600.5792315999952</v>
      </c>
      <c r="AE14" s="633">
        <f t="shared" si="8"/>
        <v>15.77923922197766</v>
      </c>
      <c r="AF14" s="631"/>
      <c r="AG14" s="636"/>
    </row>
    <row r="15" spans="1:34" s="510" customFormat="1" ht="27.75" customHeight="1">
      <c r="A15" s="637" t="s">
        <v>133</v>
      </c>
      <c r="B15" s="638"/>
      <c r="C15" s="639"/>
      <c r="D15" s="619">
        <f>SUM(D16:D32)</f>
        <v>4886.1379472200015</v>
      </c>
      <c r="E15" s="619">
        <f>SUM(E16:E32)</f>
        <v>4886.1379472200015</v>
      </c>
      <c r="F15" s="619">
        <f>SUM(F16:F32)</f>
        <v>4630.74947393</v>
      </c>
      <c r="G15" s="619">
        <f t="shared" si="0"/>
        <v>94.773203784897106</v>
      </c>
      <c r="H15" s="619">
        <f>SUM(H16:H32)</f>
        <v>0</v>
      </c>
      <c r="I15" s="619">
        <f>SUM(I16:I32)</f>
        <v>42.102892950000012</v>
      </c>
      <c r="J15" s="619">
        <f t="shared" si="1"/>
        <v>0.86168039880975356</v>
      </c>
      <c r="K15" s="609">
        <f t="shared" ref="K15:K32" si="9">D15-F15-I15-H15</f>
        <v>213.28558034000145</v>
      </c>
      <c r="L15" s="619">
        <f>SUM(L16:L32)</f>
        <v>16204.433223369997</v>
      </c>
      <c r="M15" s="619">
        <f>SUM(M16:M32)</f>
        <v>16204.433223369997</v>
      </c>
      <c r="N15" s="619">
        <f>SUM(N16:N32)</f>
        <v>12781.269869870001</v>
      </c>
      <c r="O15" s="619">
        <f t="shared" si="2"/>
        <v>78.875142954317482</v>
      </c>
      <c r="P15" s="629"/>
      <c r="Q15" s="619">
        <f>SUM(Q16:Q32)</f>
        <v>0</v>
      </c>
      <c r="R15" s="619">
        <f>SUM(R16:R32)</f>
        <v>1769.1227640200004</v>
      </c>
      <c r="S15" s="619">
        <f t="shared" si="3"/>
        <v>10.917523245852102</v>
      </c>
      <c r="T15" s="609">
        <f t="shared" ref="T15:T32" si="10">L15-N15-R15-Q15</f>
        <v>1654.040589479996</v>
      </c>
      <c r="U15" s="617">
        <f t="shared" si="4"/>
        <v>10.207333799830423</v>
      </c>
      <c r="V15" s="619">
        <f>SUM(V16:V32)</f>
        <v>21090.571170589999</v>
      </c>
      <c r="W15" s="619">
        <f>SUM(W16:W32)</f>
        <v>21090.571170589999</v>
      </c>
      <c r="X15" s="619">
        <f>SUM(X16:X32)</f>
        <v>17412.019343800002</v>
      </c>
      <c r="Y15" s="619">
        <f t="shared" si="6"/>
        <v>82.558311024219208</v>
      </c>
      <c r="Z15" s="629"/>
      <c r="AA15" s="619">
        <f>SUM(AA16:AA32)</f>
        <v>0</v>
      </c>
      <c r="AB15" s="619">
        <f>SUM(AB16:AB32)</f>
        <v>1811.2256569700005</v>
      </c>
      <c r="AC15" s="619">
        <f t="shared" si="7"/>
        <v>8.5878454515052951</v>
      </c>
      <c r="AD15" s="619">
        <f>W15-X15-AB15-AA15</f>
        <v>1867.3261698199965</v>
      </c>
      <c r="AE15" s="619">
        <f t="shared" si="8"/>
        <v>8.8538435242754918</v>
      </c>
      <c r="AF15" s="299"/>
      <c r="AG15" s="509"/>
    </row>
    <row r="16" spans="1:34" s="510" customFormat="1" ht="33" customHeight="1">
      <c r="A16" s="637" t="s">
        <v>134</v>
      </c>
      <c r="B16" s="300">
        <v>1</v>
      </c>
      <c r="C16" s="639"/>
      <c r="D16" s="619">
        <f>[17]C1!E$14/$A$5</f>
        <v>268.02975157999998</v>
      </c>
      <c r="E16" s="619">
        <f>[17]C1!F$14/$A$5</f>
        <v>268.02975157999998</v>
      </c>
      <c r="F16" s="619">
        <f>[17]C1!G$14/$A$5</f>
        <v>250.17151685000002</v>
      </c>
      <c r="G16" s="619">
        <f t="shared" si="0"/>
        <v>93.337219236025831</v>
      </c>
      <c r="H16" s="619">
        <f>[17]C1!H$14/$A$5</f>
        <v>0</v>
      </c>
      <c r="I16" s="619">
        <f>[17]C1!I$14/$A$5</f>
        <v>0.70955800000000002</v>
      </c>
      <c r="J16" s="619">
        <f t="shared" si="1"/>
        <v>0.26473105907730365</v>
      </c>
      <c r="K16" s="609">
        <f t="shared" si="9"/>
        <v>17.148676729999963</v>
      </c>
      <c r="L16" s="619">
        <f>[17]C1!K$14/$A$5</f>
        <v>972.64475519000007</v>
      </c>
      <c r="M16" s="619">
        <f>[17]C1!L$14/$A$5</f>
        <v>972.64475519000007</v>
      </c>
      <c r="N16" s="619">
        <f>[17]C1!M$14/$A$5</f>
        <v>859.59247196999991</v>
      </c>
      <c r="O16" s="619">
        <f t="shared" si="2"/>
        <v>88.376816652045164</v>
      </c>
      <c r="P16" s="640">
        <v>2</v>
      </c>
      <c r="Q16" s="619">
        <f>[17]C1!N$14/$A$5</f>
        <v>0</v>
      </c>
      <c r="R16" s="619">
        <f>[17]C1!O$14/$A$5</f>
        <v>29.59727243</v>
      </c>
      <c r="S16" s="619">
        <f t="shared" si="3"/>
        <v>3.0429683882085352</v>
      </c>
      <c r="T16" s="609">
        <f t="shared" si="10"/>
        <v>83.455010790000159</v>
      </c>
      <c r="U16" s="619">
        <f t="shared" si="4"/>
        <v>8.5802149597463</v>
      </c>
      <c r="V16" s="619">
        <f t="shared" ref="V16:V32" si="11">D16+L16</f>
        <v>1240.6745067700001</v>
      </c>
      <c r="W16" s="619">
        <f t="shared" ref="W16:W32" si="12">E16+M16</f>
        <v>1240.6745067700001</v>
      </c>
      <c r="X16" s="619">
        <f t="shared" ref="X16:X32" si="13">F16+N16</f>
        <v>1109.7639888199999</v>
      </c>
      <c r="Y16" s="619">
        <f t="shared" si="6"/>
        <v>89.448439761141259</v>
      </c>
      <c r="Z16" s="640">
        <v>3</v>
      </c>
      <c r="AA16" s="619">
        <f t="shared" ref="AA16:AA32" si="14">H16+Q16</f>
        <v>0</v>
      </c>
      <c r="AB16" s="619">
        <f t="shared" ref="AB16:AB32" si="15">I16+R16</f>
        <v>30.306830430000002</v>
      </c>
      <c r="AC16" s="619">
        <f t="shared" si="7"/>
        <v>2.4427704659541591</v>
      </c>
      <c r="AD16" s="619">
        <f t="shared" ref="AD16:AD32" si="16">K16+T16</f>
        <v>100.60368752000012</v>
      </c>
      <c r="AE16" s="619">
        <f t="shared" si="8"/>
        <v>8.108789772904581</v>
      </c>
      <c r="AF16" s="299">
        <v>1</v>
      </c>
      <c r="AG16" s="641" t="s">
        <v>49</v>
      </c>
      <c r="AH16" s="509"/>
    </row>
    <row r="17" spans="1:34" s="509" customFormat="1" ht="33" customHeight="1">
      <c r="A17" s="637" t="s">
        <v>134</v>
      </c>
      <c r="B17" s="300">
        <v>2</v>
      </c>
      <c r="C17" s="639"/>
      <c r="D17" s="619">
        <f>[17]C1!E$31/$A$5</f>
        <v>215.28940929999999</v>
      </c>
      <c r="E17" s="619">
        <f>[17]C1!F$31/$A$5</f>
        <v>215.28940929999999</v>
      </c>
      <c r="F17" s="619">
        <f>[17]C1!G$31/$A$5</f>
        <v>205.47135146999997</v>
      </c>
      <c r="G17" s="619">
        <f t="shared" si="0"/>
        <v>95.439600181949118</v>
      </c>
      <c r="H17" s="619">
        <f>[17]C1!H$31/$A$5</f>
        <v>0</v>
      </c>
      <c r="I17" s="619">
        <f>[17]C1!I$31/$A$5</f>
        <v>0.72960631999999992</v>
      </c>
      <c r="J17" s="619">
        <f t="shared" si="1"/>
        <v>0.33889559285441356</v>
      </c>
      <c r="K17" s="609">
        <f t="shared" si="9"/>
        <v>9.0884515100000147</v>
      </c>
      <c r="L17" s="619">
        <f>[17]C1!K$31/$A$5</f>
        <v>828.70718430999989</v>
      </c>
      <c r="M17" s="619">
        <f>[17]C1!L$31/$A$5</f>
        <v>828.70718430999989</v>
      </c>
      <c r="N17" s="619">
        <f>[17]C1!M$31/$A$5</f>
        <v>738.28464156000018</v>
      </c>
      <c r="O17" s="619">
        <f t="shared" si="2"/>
        <v>89.088722233621326</v>
      </c>
      <c r="P17" s="640">
        <v>1</v>
      </c>
      <c r="Q17" s="619">
        <f>[17]C1!N$31/$A$5</f>
        <v>0</v>
      </c>
      <c r="R17" s="619">
        <f>[17]C1!O$31/$A$5</f>
        <v>30.73602052</v>
      </c>
      <c r="S17" s="619">
        <f t="shared" si="3"/>
        <v>3.7089120381635765</v>
      </c>
      <c r="T17" s="609">
        <f t="shared" si="10"/>
        <v>59.68652222999971</v>
      </c>
      <c r="U17" s="619">
        <f t="shared" si="4"/>
        <v>7.2023657282150921</v>
      </c>
      <c r="V17" s="619">
        <f t="shared" si="11"/>
        <v>1043.9965936099998</v>
      </c>
      <c r="W17" s="619">
        <f t="shared" si="12"/>
        <v>1043.9965936099998</v>
      </c>
      <c r="X17" s="619">
        <f t="shared" si="13"/>
        <v>943.75599303000013</v>
      </c>
      <c r="Y17" s="619">
        <f t="shared" si="6"/>
        <v>90.398378577713444</v>
      </c>
      <c r="Z17" s="640">
        <v>1</v>
      </c>
      <c r="AA17" s="619">
        <f t="shared" si="14"/>
        <v>0</v>
      </c>
      <c r="AB17" s="619">
        <f t="shared" si="15"/>
        <v>31.465626839999999</v>
      </c>
      <c r="AC17" s="619">
        <f t="shared" si="7"/>
        <v>3.0139587650565121</v>
      </c>
      <c r="AD17" s="619">
        <f t="shared" si="16"/>
        <v>68.774973739999723</v>
      </c>
      <c r="AE17" s="619">
        <f t="shared" si="8"/>
        <v>6.5876626572300507</v>
      </c>
      <c r="AF17" s="299">
        <v>2</v>
      </c>
      <c r="AG17" s="641" t="s">
        <v>52</v>
      </c>
    </row>
    <row r="18" spans="1:34" s="509" customFormat="1" ht="33" customHeight="1">
      <c r="A18" s="637" t="s">
        <v>134</v>
      </c>
      <c r="B18" s="300">
        <v>3</v>
      </c>
      <c r="C18" s="639"/>
      <c r="D18" s="619">
        <f>[17]C1!E$48/$A$5</f>
        <v>329.51962115999999</v>
      </c>
      <c r="E18" s="619">
        <f>[17]C1!F$48/$A$5</f>
        <v>329.51962115999999</v>
      </c>
      <c r="F18" s="619">
        <f>[17]C1!G$48/$A$5</f>
        <v>312.50452194000002</v>
      </c>
      <c r="G18" s="619">
        <f t="shared" si="0"/>
        <v>94.836392697921255</v>
      </c>
      <c r="H18" s="619">
        <f>[17]C1!H$48/$A$5</f>
        <v>0</v>
      </c>
      <c r="I18" s="619">
        <f>[17]C1!I$48/$A$5</f>
        <v>0.95162000000000002</v>
      </c>
      <c r="J18" s="619">
        <f t="shared" si="1"/>
        <v>0.28879008680880219</v>
      </c>
      <c r="K18" s="609">
        <f t="shared" si="9"/>
        <v>16.063479219999969</v>
      </c>
      <c r="L18" s="619">
        <f>[17]C1!K$48/$A$5</f>
        <v>620.07488799999999</v>
      </c>
      <c r="M18" s="619">
        <f>[17]C1!L$48/$A$5</f>
        <v>620.07488799999999</v>
      </c>
      <c r="N18" s="619">
        <f>[17]C1!M$48/$A$5</f>
        <v>464.59313687999997</v>
      </c>
      <c r="O18" s="619">
        <f t="shared" si="2"/>
        <v>74.925326903417499</v>
      </c>
      <c r="P18" s="640">
        <v>12</v>
      </c>
      <c r="Q18" s="619">
        <f>[17]C1!N$48/$A$5</f>
        <v>0</v>
      </c>
      <c r="R18" s="619">
        <f>[17]C1!O$48/$A$5</f>
        <v>90.468346609999998</v>
      </c>
      <c r="S18" s="619">
        <f t="shared" si="3"/>
        <v>14.589906535611872</v>
      </c>
      <c r="T18" s="609">
        <f t="shared" si="10"/>
        <v>65.013404510000015</v>
      </c>
      <c r="U18" s="619">
        <f t="shared" si="4"/>
        <v>10.48476656097062</v>
      </c>
      <c r="V18" s="619">
        <f t="shared" si="11"/>
        <v>949.59450915999992</v>
      </c>
      <c r="W18" s="619">
        <f t="shared" si="12"/>
        <v>949.59450915999992</v>
      </c>
      <c r="X18" s="619">
        <f t="shared" si="13"/>
        <v>777.09765881999999</v>
      </c>
      <c r="Y18" s="619">
        <f t="shared" si="6"/>
        <v>81.834683259427365</v>
      </c>
      <c r="Z18" s="640">
        <v>11</v>
      </c>
      <c r="AA18" s="619">
        <f t="shared" si="14"/>
        <v>0</v>
      </c>
      <c r="AB18" s="619">
        <f t="shared" si="15"/>
        <v>91.419966610000003</v>
      </c>
      <c r="AC18" s="619">
        <f t="shared" si="7"/>
        <v>9.6272636086395487</v>
      </c>
      <c r="AD18" s="619">
        <f t="shared" si="16"/>
        <v>81.076883729999992</v>
      </c>
      <c r="AE18" s="619">
        <f t="shared" si="8"/>
        <v>8.5380531319330863</v>
      </c>
      <c r="AF18" s="299">
        <v>3</v>
      </c>
      <c r="AG18" s="641" t="s">
        <v>43</v>
      </c>
    </row>
    <row r="19" spans="1:34" s="509" customFormat="1" ht="33" customHeight="1">
      <c r="A19" s="637" t="s">
        <v>134</v>
      </c>
      <c r="B19" s="300">
        <v>4</v>
      </c>
      <c r="C19" s="639"/>
      <c r="D19" s="619">
        <f>[17]C1!E$64/$A$5</f>
        <v>256.23174713999998</v>
      </c>
      <c r="E19" s="619">
        <f>[17]C1!F$64/$A$5</f>
        <v>256.23174713999998</v>
      </c>
      <c r="F19" s="619">
        <f>[17]C1!G$64/$A$5</f>
        <v>248.49554905999995</v>
      </c>
      <c r="G19" s="619">
        <f t="shared" si="0"/>
        <v>96.980780810204152</v>
      </c>
      <c r="H19" s="619">
        <f>[17]C1!H$64/$A$5</f>
        <v>0</v>
      </c>
      <c r="I19" s="619">
        <f>[17]C1!I$64/$A$5</f>
        <v>0.40498299999999998</v>
      </c>
      <c r="J19" s="619">
        <f t="shared" si="1"/>
        <v>0.15805340459186942</v>
      </c>
      <c r="K19" s="609">
        <f t="shared" si="9"/>
        <v>7.3312150800000371</v>
      </c>
      <c r="L19" s="619">
        <f>[17]C1!K$64/$A$5</f>
        <v>949.813535</v>
      </c>
      <c r="M19" s="619">
        <f>[17]C1!L$64/$A$5</f>
        <v>949.813535</v>
      </c>
      <c r="N19" s="619">
        <f>[17]C1!M$64/$A$5</f>
        <v>630.57973363999997</v>
      </c>
      <c r="O19" s="619">
        <f t="shared" si="2"/>
        <v>66.389844996260237</v>
      </c>
      <c r="P19" s="640">
        <v>17</v>
      </c>
      <c r="Q19" s="619">
        <f>[17]C1!N$64/$A$5</f>
        <v>0</v>
      </c>
      <c r="R19" s="619">
        <f>[17]C1!O$64/$A$5</f>
        <v>195.72967869999999</v>
      </c>
      <c r="S19" s="619">
        <f t="shared" si="3"/>
        <v>20.607168827089836</v>
      </c>
      <c r="T19" s="609">
        <f t="shared" si="10"/>
        <v>123.50412266000004</v>
      </c>
      <c r="U19" s="619">
        <f t="shared" si="4"/>
        <v>13.002986176649928</v>
      </c>
      <c r="V19" s="619">
        <f t="shared" si="11"/>
        <v>1206.0452821399999</v>
      </c>
      <c r="W19" s="619">
        <f t="shared" si="12"/>
        <v>1206.0452821399999</v>
      </c>
      <c r="X19" s="619">
        <f t="shared" si="13"/>
        <v>879.07528269999989</v>
      </c>
      <c r="Y19" s="619">
        <f t="shared" si="6"/>
        <v>72.889077692022781</v>
      </c>
      <c r="Z19" s="640">
        <v>17</v>
      </c>
      <c r="AA19" s="619">
        <f t="shared" si="14"/>
        <v>0</v>
      </c>
      <c r="AB19" s="619">
        <f t="shared" si="15"/>
        <v>196.13466169999998</v>
      </c>
      <c r="AC19" s="619">
        <f t="shared" si="7"/>
        <v>16.262628327850159</v>
      </c>
      <c r="AD19" s="619">
        <f t="shared" si="16"/>
        <v>130.83533774000009</v>
      </c>
      <c r="AE19" s="619">
        <f t="shared" si="8"/>
        <v>10.848293980127066</v>
      </c>
      <c r="AF19" s="299">
        <v>4</v>
      </c>
      <c r="AG19" s="641" t="s">
        <v>51</v>
      </c>
    </row>
    <row r="20" spans="1:34" s="509" customFormat="1" ht="33" customHeight="1">
      <c r="A20" s="637" t="s">
        <v>134</v>
      </c>
      <c r="B20" s="300">
        <v>5</v>
      </c>
      <c r="C20" s="639"/>
      <c r="D20" s="619">
        <f>[17]C1!E$80/$A$5</f>
        <v>278.20945785000004</v>
      </c>
      <c r="E20" s="619">
        <f>[17]C1!F$80/$A$5</f>
        <v>278.20945785000004</v>
      </c>
      <c r="F20" s="619">
        <f>[17]C1!G$80/$A$5</f>
        <v>260.30836531</v>
      </c>
      <c r="G20" s="619">
        <f t="shared" si="0"/>
        <v>93.565606044330949</v>
      </c>
      <c r="H20" s="619">
        <f>[17]C1!H$80/$A$5</f>
        <v>0</v>
      </c>
      <c r="I20" s="619">
        <f>[17]C1!I$80/$A$5</f>
        <v>2.9547845500000003</v>
      </c>
      <c r="J20" s="619">
        <f t="shared" si="1"/>
        <v>1.0620719269698977</v>
      </c>
      <c r="K20" s="609">
        <f t="shared" si="9"/>
        <v>14.946307990000037</v>
      </c>
      <c r="L20" s="619">
        <f>[17]C1!K$80/$A$5</f>
        <v>780.29326298000001</v>
      </c>
      <c r="M20" s="619">
        <f>[17]C1!L$80/$A$5</f>
        <v>780.29326298000001</v>
      </c>
      <c r="N20" s="619">
        <f>[17]C1!M$80/$A$5</f>
        <v>523.74183689000006</v>
      </c>
      <c r="O20" s="619">
        <f t="shared" si="2"/>
        <v>67.121153255865579</v>
      </c>
      <c r="P20" s="640">
        <v>16</v>
      </c>
      <c r="Q20" s="619">
        <f>[17]C1!N$80/$A$5</f>
        <v>0</v>
      </c>
      <c r="R20" s="619">
        <f>[17]C1!O$80/$A$5</f>
        <v>113.99809422</v>
      </c>
      <c r="S20" s="619">
        <f t="shared" si="3"/>
        <v>14.60964737599201</v>
      </c>
      <c r="T20" s="609">
        <f t="shared" si="10"/>
        <v>142.55333186999997</v>
      </c>
      <c r="U20" s="619">
        <f t="shared" si="4"/>
        <v>18.269199368142413</v>
      </c>
      <c r="V20" s="619">
        <f t="shared" si="11"/>
        <v>1058.50272083</v>
      </c>
      <c r="W20" s="619">
        <f t="shared" si="12"/>
        <v>1058.50272083</v>
      </c>
      <c r="X20" s="619">
        <f t="shared" si="13"/>
        <v>784.05020220000006</v>
      </c>
      <c r="Y20" s="619">
        <f t="shared" si="6"/>
        <v>74.071628421059273</v>
      </c>
      <c r="Z20" s="640">
        <v>16</v>
      </c>
      <c r="AA20" s="619">
        <f t="shared" si="14"/>
        <v>0</v>
      </c>
      <c r="AB20" s="619">
        <f t="shared" si="15"/>
        <v>116.95287877</v>
      </c>
      <c r="AC20" s="619">
        <f t="shared" si="7"/>
        <v>11.048897321519792</v>
      </c>
      <c r="AD20" s="619">
        <f t="shared" si="16"/>
        <v>157.49963986</v>
      </c>
      <c r="AE20" s="619">
        <f t="shared" si="8"/>
        <v>14.879474257420931</v>
      </c>
      <c r="AF20" s="299">
        <v>5</v>
      </c>
      <c r="AG20" s="641" t="s">
        <v>44</v>
      </c>
    </row>
    <row r="21" spans="1:34" s="509" customFormat="1" ht="33" customHeight="1">
      <c r="A21" s="637" t="s">
        <v>134</v>
      </c>
      <c r="B21" s="300">
        <v>6</v>
      </c>
      <c r="C21" s="639"/>
      <c r="D21" s="619">
        <f>[17]C1!E$97/$A$5</f>
        <v>350.07551778000004</v>
      </c>
      <c r="E21" s="619">
        <f>[17]C1!F$97/$A$5</f>
        <v>350.07551778000004</v>
      </c>
      <c r="F21" s="619">
        <f>[17]C1!G$97/$A$5</f>
        <v>328.95282030000016</v>
      </c>
      <c r="G21" s="619">
        <f t="shared" si="0"/>
        <v>93.966245450710403</v>
      </c>
      <c r="H21" s="619">
        <f>[17]C1!H$97/$A$5</f>
        <v>0</v>
      </c>
      <c r="I21" s="619">
        <f>[17]C1!I$97/$A$5</f>
        <v>2.0323460799999999</v>
      </c>
      <c r="J21" s="619">
        <f t="shared" si="1"/>
        <v>0.58054504721955413</v>
      </c>
      <c r="K21" s="609">
        <f t="shared" si="9"/>
        <v>19.090351399999886</v>
      </c>
      <c r="L21" s="619">
        <f>[17]C1!K$97/$A$5</f>
        <v>1416.68986</v>
      </c>
      <c r="M21" s="619">
        <f>[17]C1!L$97/$A$5</f>
        <v>1416.68986</v>
      </c>
      <c r="N21" s="619">
        <f>[17]C1!M$97/$A$5</f>
        <v>1136.5786346700002</v>
      </c>
      <c r="O21" s="619">
        <f t="shared" si="2"/>
        <v>80.227766624234903</v>
      </c>
      <c r="P21" s="640">
        <v>8</v>
      </c>
      <c r="Q21" s="619">
        <f>[17]C1!N$97/$A$5</f>
        <v>0</v>
      </c>
      <c r="R21" s="619">
        <f>[17]C1!O$97/$A$5</f>
        <v>206.45370972000003</v>
      </c>
      <c r="S21" s="619">
        <f t="shared" si="3"/>
        <v>14.57296445391372</v>
      </c>
      <c r="T21" s="609">
        <f t="shared" si="10"/>
        <v>73.657515609999763</v>
      </c>
      <c r="U21" s="619">
        <f t="shared" si="4"/>
        <v>5.1992689218513757</v>
      </c>
      <c r="V21" s="619">
        <f t="shared" si="11"/>
        <v>1766.7653777800001</v>
      </c>
      <c r="W21" s="619">
        <f t="shared" si="12"/>
        <v>1766.7653777800001</v>
      </c>
      <c r="X21" s="619">
        <f t="shared" si="13"/>
        <v>1465.5314549700004</v>
      </c>
      <c r="Y21" s="619">
        <f t="shared" si="6"/>
        <v>82.949975893884101</v>
      </c>
      <c r="Z21" s="640">
        <v>9</v>
      </c>
      <c r="AA21" s="619">
        <f t="shared" si="14"/>
        <v>0</v>
      </c>
      <c r="AB21" s="619">
        <f t="shared" si="15"/>
        <v>208.48605580000003</v>
      </c>
      <c r="AC21" s="619">
        <f t="shared" si="7"/>
        <v>11.800438157893367</v>
      </c>
      <c r="AD21" s="619">
        <f t="shared" si="16"/>
        <v>92.747867009999652</v>
      </c>
      <c r="AE21" s="619">
        <f t="shared" si="8"/>
        <v>5.2495859482225331</v>
      </c>
      <c r="AF21" s="299">
        <v>6</v>
      </c>
      <c r="AG21" s="641" t="s">
        <v>37</v>
      </c>
    </row>
    <row r="22" spans="1:34" s="509" customFormat="1" ht="33" customHeight="1">
      <c r="A22" s="637" t="s">
        <v>134</v>
      </c>
      <c r="B22" s="300">
        <v>7</v>
      </c>
      <c r="C22" s="639"/>
      <c r="D22" s="619">
        <f>[17]C1!E$109/$A$5</f>
        <v>213.46903581999999</v>
      </c>
      <c r="E22" s="619">
        <f>[17]C1!F$109/$A$5</f>
        <v>213.46903581999999</v>
      </c>
      <c r="F22" s="619">
        <f>[17]C1!G$109/$A$5</f>
        <v>202.85714733</v>
      </c>
      <c r="G22" s="619">
        <f t="shared" si="0"/>
        <v>95.028839452412171</v>
      </c>
      <c r="H22" s="619">
        <f>[17]C1!H$109/$A$5</f>
        <v>0</v>
      </c>
      <c r="I22" s="619">
        <f>[17]C1!I$109/$A$5</f>
        <v>0.46556572999999996</v>
      </c>
      <c r="J22" s="619">
        <f t="shared" si="1"/>
        <v>0.21809520439890465</v>
      </c>
      <c r="K22" s="609">
        <f t="shared" si="9"/>
        <v>10.146322759999984</v>
      </c>
      <c r="L22" s="619">
        <f>[17]C1!K$109/$A$5</f>
        <v>1151.3909228399998</v>
      </c>
      <c r="M22" s="619">
        <f>[17]C1!L$109/$A$5</f>
        <v>1151.3909228399998</v>
      </c>
      <c r="N22" s="619">
        <f>[17]C1!M$109/$A$5</f>
        <v>998.61645007999994</v>
      </c>
      <c r="O22" s="619">
        <f t="shared" si="2"/>
        <v>86.731311691847523</v>
      </c>
      <c r="P22" s="640">
        <v>4</v>
      </c>
      <c r="Q22" s="619">
        <f>[17]C1!N$109/$A$5</f>
        <v>0</v>
      </c>
      <c r="R22" s="619">
        <f>[17]C1!O$109/$A$5</f>
        <v>117.45037519000002</v>
      </c>
      <c r="S22" s="619">
        <f t="shared" si="3"/>
        <v>10.200738329628226</v>
      </c>
      <c r="T22" s="609">
        <f t="shared" si="10"/>
        <v>35.32409756999985</v>
      </c>
      <c r="U22" s="619">
        <f t="shared" si="4"/>
        <v>3.0679499785242421</v>
      </c>
      <c r="V22" s="619">
        <f t="shared" si="11"/>
        <v>1364.8599586599998</v>
      </c>
      <c r="W22" s="619">
        <f t="shared" si="12"/>
        <v>1364.8599586599998</v>
      </c>
      <c r="X22" s="619">
        <f t="shared" si="13"/>
        <v>1201.4735974099999</v>
      </c>
      <c r="Y22" s="619">
        <f t="shared" si="6"/>
        <v>88.029075055406395</v>
      </c>
      <c r="Z22" s="640">
        <v>4</v>
      </c>
      <c r="AA22" s="619">
        <f t="shared" si="14"/>
        <v>0</v>
      </c>
      <c r="AB22" s="619">
        <f t="shared" si="15"/>
        <v>117.91594092000001</v>
      </c>
      <c r="AC22" s="619">
        <f t="shared" si="7"/>
        <v>8.6394168260140187</v>
      </c>
      <c r="AD22" s="619">
        <f t="shared" si="16"/>
        <v>45.470420329999833</v>
      </c>
      <c r="AE22" s="619">
        <f t="shared" si="8"/>
        <v>3.331508118579583</v>
      </c>
      <c r="AF22" s="299">
        <v>7</v>
      </c>
      <c r="AG22" s="641" t="s">
        <v>40</v>
      </c>
    </row>
    <row r="23" spans="1:34" s="509" customFormat="1" ht="33" customHeight="1">
      <c r="A23" s="637" t="s">
        <v>134</v>
      </c>
      <c r="B23" s="300">
        <v>8</v>
      </c>
      <c r="C23" s="639"/>
      <c r="D23" s="619">
        <f>[17]C1!E$125/$A$5</f>
        <v>315.88813321999999</v>
      </c>
      <c r="E23" s="619">
        <f>[17]C1!F$125/$A$5</f>
        <v>315.88813321999999</v>
      </c>
      <c r="F23" s="619">
        <f>[17]C1!G$125/$A$5</f>
        <v>301.95420199999995</v>
      </c>
      <c r="G23" s="619">
        <f t="shared" si="0"/>
        <v>95.588966550289584</v>
      </c>
      <c r="H23" s="619">
        <f>[17]C1!H$125/$A$5</f>
        <v>0</v>
      </c>
      <c r="I23" s="619">
        <f>[17]C1!I$125/$A$5</f>
        <v>1.23247</v>
      </c>
      <c r="J23" s="619">
        <f t="shared" si="1"/>
        <v>0.39016027206746873</v>
      </c>
      <c r="K23" s="609">
        <f t="shared" si="9"/>
        <v>12.701461220000034</v>
      </c>
      <c r="L23" s="619">
        <f>[17]C1!K$125/$A$5</f>
        <v>1081.24102128</v>
      </c>
      <c r="M23" s="619">
        <f>[17]C1!L$125/$A$5</f>
        <v>1081.24102128</v>
      </c>
      <c r="N23" s="619">
        <f>[17]C1!M$125/$A$5</f>
        <v>890.19276328000001</v>
      </c>
      <c r="O23" s="619">
        <f t="shared" si="2"/>
        <v>82.330650221369496</v>
      </c>
      <c r="P23" s="640">
        <v>7</v>
      </c>
      <c r="Q23" s="619">
        <f>[17]C1!N$125/$A$5</f>
        <v>0</v>
      </c>
      <c r="R23" s="619">
        <f>[17]C1!O$125/$A$5</f>
        <v>133.68124247999998</v>
      </c>
      <c r="S23" s="619">
        <f t="shared" si="3"/>
        <v>12.363685787813045</v>
      </c>
      <c r="T23" s="609">
        <f t="shared" si="10"/>
        <v>57.367015520000052</v>
      </c>
      <c r="U23" s="619">
        <f t="shared" si="4"/>
        <v>5.3056639908174725</v>
      </c>
      <c r="V23" s="619">
        <f t="shared" si="11"/>
        <v>1397.1291544999999</v>
      </c>
      <c r="W23" s="619">
        <f t="shared" si="12"/>
        <v>1397.1291544999999</v>
      </c>
      <c r="X23" s="619">
        <f t="shared" si="13"/>
        <v>1192.1469652799999</v>
      </c>
      <c r="Y23" s="619">
        <f t="shared" si="6"/>
        <v>85.328329270076793</v>
      </c>
      <c r="Z23" s="640">
        <v>7</v>
      </c>
      <c r="AA23" s="619">
        <f t="shared" si="14"/>
        <v>0</v>
      </c>
      <c r="AB23" s="619">
        <f t="shared" si="15"/>
        <v>134.91371247999999</v>
      </c>
      <c r="AC23" s="619">
        <f t="shared" si="7"/>
        <v>9.6564953959666298</v>
      </c>
      <c r="AD23" s="619">
        <f t="shared" si="16"/>
        <v>70.068476740000079</v>
      </c>
      <c r="AE23" s="619">
        <f t="shared" si="8"/>
        <v>5.0151753339565772</v>
      </c>
      <c r="AF23" s="299">
        <v>8</v>
      </c>
      <c r="AG23" s="641" t="s">
        <v>53</v>
      </c>
    </row>
    <row r="24" spans="1:34" s="509" customFormat="1" ht="33" customHeight="1">
      <c r="A24" s="637" t="s">
        <v>134</v>
      </c>
      <c r="B24" s="300">
        <v>9</v>
      </c>
      <c r="C24" s="639"/>
      <c r="D24" s="619">
        <f>[17]C1!E$141/$A$5</f>
        <v>329.19327713000001</v>
      </c>
      <c r="E24" s="619">
        <f>[17]C1!F$141/$A$5</f>
        <v>329.19327713000001</v>
      </c>
      <c r="F24" s="619">
        <f>[17]C1!G$141/$A$5</f>
        <v>311.26526653999997</v>
      </c>
      <c r="G24" s="619">
        <f t="shared" si="0"/>
        <v>94.553956038743721</v>
      </c>
      <c r="H24" s="619">
        <f>[17]C1!H$141/$A$5</f>
        <v>0</v>
      </c>
      <c r="I24" s="619">
        <f>[17]C1!I$141/$A$5</f>
        <v>2.2722474299999997</v>
      </c>
      <c r="J24" s="619">
        <f t="shared" si="1"/>
        <v>0.69024721580285442</v>
      </c>
      <c r="K24" s="609">
        <f t="shared" si="9"/>
        <v>15.655763160000042</v>
      </c>
      <c r="L24" s="619">
        <f>[17]C1!K$141/$A$5</f>
        <v>1131.07751661</v>
      </c>
      <c r="M24" s="619">
        <f>[17]C1!L$141/$A$5</f>
        <v>1131.07751661</v>
      </c>
      <c r="N24" s="619">
        <f>[17]C1!M$141/$A$5</f>
        <v>858.96855989000028</v>
      </c>
      <c r="O24" s="619">
        <f t="shared" si="2"/>
        <v>75.942501488708857</v>
      </c>
      <c r="P24" s="640">
        <v>10</v>
      </c>
      <c r="Q24" s="619">
        <f>[17]C1!N$141/$A$5</f>
        <v>0</v>
      </c>
      <c r="R24" s="619">
        <f>[17]C1!O$141/$A$5</f>
        <v>127.31926244</v>
      </c>
      <c r="S24" s="619">
        <f t="shared" si="3"/>
        <v>11.256457720209479</v>
      </c>
      <c r="T24" s="609">
        <f t="shared" si="10"/>
        <v>144.78969427999971</v>
      </c>
      <c r="U24" s="619">
        <f t="shared" si="4"/>
        <v>12.801040791081675</v>
      </c>
      <c r="V24" s="619">
        <f t="shared" si="11"/>
        <v>1460.27079374</v>
      </c>
      <c r="W24" s="619">
        <f t="shared" si="12"/>
        <v>1460.27079374</v>
      </c>
      <c r="X24" s="619">
        <f t="shared" si="13"/>
        <v>1170.2338264300001</v>
      </c>
      <c r="Y24" s="619">
        <f t="shared" si="6"/>
        <v>80.138138175922407</v>
      </c>
      <c r="Z24" s="640">
        <v>12</v>
      </c>
      <c r="AA24" s="619">
        <f t="shared" si="14"/>
        <v>0</v>
      </c>
      <c r="AB24" s="619">
        <f t="shared" si="15"/>
        <v>129.59150987000001</v>
      </c>
      <c r="AC24" s="619">
        <f t="shared" si="7"/>
        <v>8.8744848164835428</v>
      </c>
      <c r="AD24" s="619">
        <f t="shared" si="16"/>
        <v>160.44545743999976</v>
      </c>
      <c r="AE24" s="619">
        <f t="shared" si="8"/>
        <v>10.98737700759404</v>
      </c>
      <c r="AF24" s="299">
        <v>9</v>
      </c>
      <c r="AG24" s="641" t="s">
        <v>50</v>
      </c>
    </row>
    <row r="25" spans="1:34" s="510" customFormat="1" ht="33" customHeight="1">
      <c r="A25" s="637" t="s">
        <v>134</v>
      </c>
      <c r="B25" s="300">
        <v>10</v>
      </c>
      <c r="C25" s="639"/>
      <c r="D25" s="619">
        <f>[17]C1!E$158/$A$5</f>
        <v>389.76690383000005</v>
      </c>
      <c r="E25" s="619">
        <f>[17]C1!F$158/$A$5</f>
        <v>389.76690383000005</v>
      </c>
      <c r="F25" s="619">
        <f>[17]C1!G$158/$A$5</f>
        <v>373.70145617999998</v>
      </c>
      <c r="G25" s="619">
        <f t="shared" si="0"/>
        <v>95.878190915612691</v>
      </c>
      <c r="H25" s="619">
        <f>[17]C1!H$158/$A$5</f>
        <v>0</v>
      </c>
      <c r="I25" s="619">
        <f>[17]C1!I$158/$A$5</f>
        <v>2.3636377800000004</v>
      </c>
      <c r="J25" s="619">
        <f t="shared" si="1"/>
        <v>0.60642341788745613</v>
      </c>
      <c r="K25" s="609">
        <f t="shared" si="9"/>
        <v>13.701809870000066</v>
      </c>
      <c r="L25" s="619">
        <f>[17]C1!K$158/$A$5</f>
        <v>1001.2513561</v>
      </c>
      <c r="M25" s="619">
        <f>[17]C1!L$158/$A$5</f>
        <v>1001.2513561</v>
      </c>
      <c r="N25" s="619">
        <f>[17]C1!M$158/$A$5</f>
        <v>881.63136054999984</v>
      </c>
      <c r="O25" s="619">
        <f t="shared" si="2"/>
        <v>88.052950458320964</v>
      </c>
      <c r="P25" s="640">
        <v>3</v>
      </c>
      <c r="Q25" s="619">
        <f>[17]C1!N$158/$A$5</f>
        <v>0</v>
      </c>
      <c r="R25" s="619">
        <f>[17]C1!O$158/$A$5</f>
        <v>46.107905899999999</v>
      </c>
      <c r="S25" s="619">
        <f t="shared" si="3"/>
        <v>4.60502806004639</v>
      </c>
      <c r="T25" s="609">
        <f t="shared" si="10"/>
        <v>73.512089650000121</v>
      </c>
      <c r="U25" s="619">
        <f t="shared" si="4"/>
        <v>7.3420214816326412</v>
      </c>
      <c r="V25" s="619">
        <f t="shared" si="11"/>
        <v>1391.0182599300001</v>
      </c>
      <c r="W25" s="619">
        <f t="shared" si="12"/>
        <v>1391.0182599300001</v>
      </c>
      <c r="X25" s="619">
        <f t="shared" si="13"/>
        <v>1255.3328167299999</v>
      </c>
      <c r="Y25" s="619">
        <f t="shared" si="6"/>
        <v>90.245603015532794</v>
      </c>
      <c r="Z25" s="640">
        <v>2</v>
      </c>
      <c r="AA25" s="619">
        <f t="shared" si="14"/>
        <v>0</v>
      </c>
      <c r="AB25" s="619">
        <f t="shared" si="15"/>
        <v>48.471543679999996</v>
      </c>
      <c r="AC25" s="619">
        <f t="shared" si="7"/>
        <v>3.4846087270226933</v>
      </c>
      <c r="AD25" s="619">
        <f t="shared" si="16"/>
        <v>87.213899520000183</v>
      </c>
      <c r="AE25" s="619">
        <f t="shared" si="8"/>
        <v>6.2697882574445156</v>
      </c>
      <c r="AF25" s="299">
        <v>10</v>
      </c>
      <c r="AG25" s="641" t="s">
        <v>38</v>
      </c>
      <c r="AH25" s="509"/>
    </row>
    <row r="26" spans="1:34" s="509" customFormat="1" ht="33" customHeight="1">
      <c r="A26" s="637" t="s">
        <v>134</v>
      </c>
      <c r="B26" s="300">
        <v>11</v>
      </c>
      <c r="C26" s="639"/>
      <c r="D26" s="619">
        <f>[17]C1!E$174/$A$5</f>
        <v>316.63943700999999</v>
      </c>
      <c r="E26" s="619">
        <f>[17]C1!F$174/$A$5</f>
        <v>316.63943700999999</v>
      </c>
      <c r="F26" s="619">
        <f>[17]C1!G$174/$A$5</f>
        <v>300.35692354999998</v>
      </c>
      <c r="G26" s="619">
        <f t="shared" si="0"/>
        <v>94.857711467101367</v>
      </c>
      <c r="H26" s="619">
        <f>[17]C1!H$174/$A$5</f>
        <v>0</v>
      </c>
      <c r="I26" s="619">
        <f>[17]C1!I$174/$A$5</f>
        <v>3.5082909199999999</v>
      </c>
      <c r="J26" s="619">
        <f t="shared" si="1"/>
        <v>1.1079766162827034</v>
      </c>
      <c r="K26" s="609">
        <f t="shared" si="9"/>
        <v>12.774222540000018</v>
      </c>
      <c r="L26" s="619">
        <f>[17]C1!K$174/$A$5</f>
        <v>743.76264352999999</v>
      </c>
      <c r="M26" s="619">
        <f>[17]C1!L$174/$A$5</f>
        <v>743.76264352999999</v>
      </c>
      <c r="N26" s="619">
        <f>[17]C1!M$174/$A$5</f>
        <v>591.87199479999992</v>
      </c>
      <c r="O26" s="619">
        <f t="shared" si="2"/>
        <v>79.578075068531803</v>
      </c>
      <c r="P26" s="640">
        <v>9</v>
      </c>
      <c r="Q26" s="619">
        <f>[17]C1!N$174/$A$5</f>
        <v>0</v>
      </c>
      <c r="R26" s="619">
        <f>[17]C1!O$174/$A$5</f>
        <v>23.82797789</v>
      </c>
      <c r="S26" s="619">
        <f t="shared" si="3"/>
        <v>3.2037072710332875</v>
      </c>
      <c r="T26" s="609">
        <f t="shared" si="10"/>
        <v>128.06267084000007</v>
      </c>
      <c r="U26" s="619">
        <f t="shared" si="4"/>
        <v>17.218217660434917</v>
      </c>
      <c r="V26" s="619">
        <f t="shared" si="11"/>
        <v>1060.40208054</v>
      </c>
      <c r="W26" s="619">
        <f t="shared" si="12"/>
        <v>1060.40208054</v>
      </c>
      <c r="X26" s="619">
        <f t="shared" si="13"/>
        <v>892.22891834999996</v>
      </c>
      <c r="Y26" s="619">
        <f t="shared" si="6"/>
        <v>84.140623139445424</v>
      </c>
      <c r="Z26" s="640">
        <v>8</v>
      </c>
      <c r="AA26" s="619">
        <f t="shared" si="14"/>
        <v>0</v>
      </c>
      <c r="AB26" s="619">
        <f t="shared" si="15"/>
        <v>27.33626881</v>
      </c>
      <c r="AC26" s="619">
        <f t="shared" si="7"/>
        <v>2.5779154258240662</v>
      </c>
      <c r="AD26" s="619">
        <f t="shared" si="16"/>
        <v>140.83689338000008</v>
      </c>
      <c r="AE26" s="619">
        <f t="shared" si="8"/>
        <v>13.281461434730511</v>
      </c>
      <c r="AF26" s="299">
        <v>11</v>
      </c>
      <c r="AG26" s="641" t="s">
        <v>36</v>
      </c>
    </row>
    <row r="27" spans="1:34" s="509" customFormat="1" ht="33" customHeight="1">
      <c r="A27" s="637" t="s">
        <v>134</v>
      </c>
      <c r="B27" s="300">
        <v>12</v>
      </c>
      <c r="C27" s="639"/>
      <c r="D27" s="619">
        <f>[17]C1!E$190/$A$5</f>
        <v>471.53347725999998</v>
      </c>
      <c r="E27" s="619">
        <f>[17]C1!F$190/$A$5</f>
        <v>471.53347725999998</v>
      </c>
      <c r="F27" s="619">
        <f>[17]C1!G$190/$A$5</f>
        <v>449.37030409999988</v>
      </c>
      <c r="G27" s="619">
        <f t="shared" si="0"/>
        <v>95.299766776096902</v>
      </c>
      <c r="H27" s="619">
        <f>[17]C1!H$190/$A$5</f>
        <v>0</v>
      </c>
      <c r="I27" s="619">
        <f>[17]C1!I$190/$A$5</f>
        <v>2.4990023399999997</v>
      </c>
      <c r="J27" s="619">
        <f t="shared" si="1"/>
        <v>0.52997347177156384</v>
      </c>
      <c r="K27" s="609">
        <f t="shared" si="9"/>
        <v>19.664170820000098</v>
      </c>
      <c r="L27" s="619">
        <f>[17]C1!K$190/$A$5</f>
        <v>1726.6110763299998</v>
      </c>
      <c r="M27" s="619">
        <f>[17]C1!L$190/$A$5</f>
        <v>1726.6110763299998</v>
      </c>
      <c r="N27" s="619">
        <f>[17]C1!M$190/$A$5</f>
        <v>1229.9629740199998</v>
      </c>
      <c r="O27" s="619">
        <f t="shared" si="2"/>
        <v>71.235670318665456</v>
      </c>
      <c r="P27" s="640">
        <v>15</v>
      </c>
      <c r="Q27" s="619">
        <f>[17]C1!N$190/$A$5</f>
        <v>0</v>
      </c>
      <c r="R27" s="619">
        <f>[17]C1!O$190/$A$5</f>
        <v>253.84468394000004</v>
      </c>
      <c r="S27" s="619">
        <f t="shared" si="3"/>
        <v>14.701902902161377</v>
      </c>
      <c r="T27" s="609">
        <f t="shared" si="10"/>
        <v>242.80341836999997</v>
      </c>
      <c r="U27" s="619">
        <f t="shared" si="4"/>
        <v>14.062426779173167</v>
      </c>
      <c r="V27" s="619">
        <f t="shared" si="11"/>
        <v>2198.1445535899998</v>
      </c>
      <c r="W27" s="619">
        <f t="shared" si="12"/>
        <v>2198.1445535899998</v>
      </c>
      <c r="X27" s="619">
        <f t="shared" si="13"/>
        <v>1679.3332781199997</v>
      </c>
      <c r="Y27" s="619">
        <f t="shared" si="6"/>
        <v>76.397763530943408</v>
      </c>
      <c r="Z27" s="640">
        <v>15</v>
      </c>
      <c r="AA27" s="619">
        <f t="shared" si="14"/>
        <v>0</v>
      </c>
      <c r="AB27" s="619">
        <f t="shared" si="15"/>
        <v>256.34368628000004</v>
      </c>
      <c r="AC27" s="619">
        <f t="shared" si="7"/>
        <v>11.661821141896272</v>
      </c>
      <c r="AD27" s="619">
        <f t="shared" si="16"/>
        <v>262.46758919000007</v>
      </c>
      <c r="AE27" s="619">
        <f t="shared" si="8"/>
        <v>11.940415327160318</v>
      </c>
      <c r="AF27" s="299">
        <v>12</v>
      </c>
      <c r="AG27" s="641" t="s">
        <v>41</v>
      </c>
    </row>
    <row r="28" spans="1:34" s="510" customFormat="1" ht="33" customHeight="1">
      <c r="A28" s="637" t="s">
        <v>134</v>
      </c>
      <c r="B28" s="300">
        <v>13</v>
      </c>
      <c r="C28" s="639"/>
      <c r="D28" s="619">
        <f>[17]C1!E$206/$A$5</f>
        <v>389.66886198999998</v>
      </c>
      <c r="E28" s="619">
        <f>[17]C1!F$206/$A$5</f>
        <v>389.66886198999998</v>
      </c>
      <c r="F28" s="619">
        <f>[17]C1!G$206/$A$5</f>
        <v>371.62883099999999</v>
      </c>
      <c r="G28" s="619">
        <f t="shared" si="0"/>
        <v>95.370420182441222</v>
      </c>
      <c r="H28" s="619">
        <f>[17]C1!H$206/$A$5</f>
        <v>0</v>
      </c>
      <c r="I28" s="619">
        <f>[17]C1!I$206/$A$5</f>
        <v>2.1631688100000002</v>
      </c>
      <c r="J28" s="619">
        <f t="shared" si="1"/>
        <v>0.55513001448278754</v>
      </c>
      <c r="K28" s="609">
        <f t="shared" si="9"/>
        <v>15.876862179999991</v>
      </c>
      <c r="L28" s="619">
        <f>[17]C1!K$206/$A$5</f>
        <v>612.52109079999991</v>
      </c>
      <c r="M28" s="619">
        <f>[17]C1!L$206/$A$5</f>
        <v>612.52109079999991</v>
      </c>
      <c r="N28" s="619">
        <f>[17]C1!M$206/$A$5</f>
        <v>453.16414627</v>
      </c>
      <c r="O28" s="619">
        <f t="shared" si="2"/>
        <v>73.983435521890769</v>
      </c>
      <c r="P28" s="640">
        <v>13</v>
      </c>
      <c r="Q28" s="619">
        <f>[17]C1!N$206/$A$5</f>
        <v>0</v>
      </c>
      <c r="R28" s="619">
        <f>[17]C1!O$206/$A$5</f>
        <v>44.102801090000014</v>
      </c>
      <c r="S28" s="619">
        <f t="shared" si="3"/>
        <v>7.2002093891001113</v>
      </c>
      <c r="T28" s="609">
        <f t="shared" si="10"/>
        <v>115.25414343999989</v>
      </c>
      <c r="U28" s="619">
        <f t="shared" si="4"/>
        <v>18.816355089009111</v>
      </c>
      <c r="V28" s="619">
        <f t="shared" si="11"/>
        <v>1002.1899527899999</v>
      </c>
      <c r="W28" s="619">
        <f t="shared" si="12"/>
        <v>1002.1899527899999</v>
      </c>
      <c r="X28" s="619">
        <f t="shared" si="13"/>
        <v>824.79297726999994</v>
      </c>
      <c r="Y28" s="619">
        <f t="shared" si="6"/>
        <v>82.299066656361518</v>
      </c>
      <c r="Z28" s="640">
        <v>10</v>
      </c>
      <c r="AA28" s="619">
        <f t="shared" si="14"/>
        <v>0</v>
      </c>
      <c r="AB28" s="619">
        <f t="shared" si="15"/>
        <v>46.265969900000016</v>
      </c>
      <c r="AC28" s="619">
        <f t="shared" si="7"/>
        <v>4.616487101192746</v>
      </c>
      <c r="AD28" s="619">
        <f t="shared" si="16"/>
        <v>131.13100561999988</v>
      </c>
      <c r="AE28" s="619">
        <f t="shared" si="8"/>
        <v>13.084446242445742</v>
      </c>
      <c r="AF28" s="299">
        <v>13</v>
      </c>
      <c r="AG28" s="641" t="s">
        <v>39</v>
      </c>
      <c r="AH28" s="509"/>
    </row>
    <row r="29" spans="1:34" s="509" customFormat="1" ht="33" customHeight="1">
      <c r="A29" s="637" t="s">
        <v>134</v>
      </c>
      <c r="B29" s="300">
        <v>14</v>
      </c>
      <c r="C29" s="639"/>
      <c r="D29" s="619">
        <f>[17]C1!E$218/$A$5</f>
        <v>183.90265478000001</v>
      </c>
      <c r="E29" s="619">
        <f>[17]C1!F$218/$A$5</f>
        <v>183.90265478000001</v>
      </c>
      <c r="F29" s="619">
        <f>[17]C1!G$218/$A$5</f>
        <v>175.52214558000006</v>
      </c>
      <c r="G29" s="619">
        <f t="shared" si="0"/>
        <v>95.442964534674388</v>
      </c>
      <c r="H29" s="619">
        <f>[17]C1!H$218/$A$5</f>
        <v>0</v>
      </c>
      <c r="I29" s="619">
        <f>[17]C1!I$218/$A$5</f>
        <v>0.55635299999999999</v>
      </c>
      <c r="J29" s="619">
        <f t="shared" si="1"/>
        <v>0.30252581218338409</v>
      </c>
      <c r="K29" s="609">
        <f t="shared" si="9"/>
        <v>7.8241561999999494</v>
      </c>
      <c r="L29" s="619">
        <f>[17]C1!K$218/$A$5</f>
        <v>909.29060260000006</v>
      </c>
      <c r="M29" s="619">
        <f>[17]C1!L$218/$A$5</f>
        <v>909.29060260000006</v>
      </c>
      <c r="N29" s="619">
        <f>[17]C1!M$218/$A$5</f>
        <v>681.96549612000001</v>
      </c>
      <c r="O29" s="619">
        <f t="shared" si="2"/>
        <v>74.999729918026972</v>
      </c>
      <c r="P29" s="640">
        <v>11</v>
      </c>
      <c r="Q29" s="619">
        <f>[17]C1!N$218/$A$5</f>
        <v>0</v>
      </c>
      <c r="R29" s="619">
        <f>[17]C1!O$218/$A$5</f>
        <v>115.84448825</v>
      </c>
      <c r="S29" s="619">
        <f t="shared" si="3"/>
        <v>12.740095181755702</v>
      </c>
      <c r="T29" s="609">
        <f t="shared" si="10"/>
        <v>111.48061823000005</v>
      </c>
      <c r="U29" s="619">
        <f t="shared" si="4"/>
        <v>12.260174900217324</v>
      </c>
      <c r="V29" s="619">
        <f t="shared" si="11"/>
        <v>1093.19325738</v>
      </c>
      <c r="W29" s="619">
        <f t="shared" si="12"/>
        <v>1093.19325738</v>
      </c>
      <c r="X29" s="619">
        <f t="shared" si="13"/>
        <v>857.48764170000004</v>
      </c>
      <c r="Y29" s="619">
        <f t="shared" si="6"/>
        <v>78.438797157887393</v>
      </c>
      <c r="Z29" s="640">
        <v>13</v>
      </c>
      <c r="AA29" s="619">
        <f t="shared" si="14"/>
        <v>0</v>
      </c>
      <c r="AB29" s="619">
        <f t="shared" si="15"/>
        <v>116.40084125</v>
      </c>
      <c r="AC29" s="619">
        <f t="shared" si="7"/>
        <v>10.647782582283018</v>
      </c>
      <c r="AD29" s="619">
        <f t="shared" si="16"/>
        <v>119.30477442999999</v>
      </c>
      <c r="AE29" s="619">
        <f t="shared" si="8"/>
        <v>10.913420259829595</v>
      </c>
      <c r="AF29" s="299">
        <v>14</v>
      </c>
      <c r="AG29" s="641" t="s">
        <v>48</v>
      </c>
    </row>
    <row r="30" spans="1:34" s="510" customFormat="1" ht="33" customHeight="1">
      <c r="A30" s="637" t="s">
        <v>134</v>
      </c>
      <c r="B30" s="300">
        <v>15</v>
      </c>
      <c r="C30" s="639"/>
      <c r="D30" s="619">
        <f>[17]C1!E$234/$A$5</f>
        <v>221.58825441000002</v>
      </c>
      <c r="E30" s="619">
        <f>[17]C1!F$234/$A$5</f>
        <v>221.58825441000002</v>
      </c>
      <c r="F30" s="619">
        <f>[17]C1!G$234/$A$5</f>
        <v>198.17978093000008</v>
      </c>
      <c r="G30" s="619">
        <f t="shared" si="0"/>
        <v>89.436049513397165</v>
      </c>
      <c r="H30" s="619">
        <f>[17]C1!H$234/$A$5</f>
        <v>0</v>
      </c>
      <c r="I30" s="619">
        <f>[17]C1!I$234/$A$5</f>
        <v>17.060832749999999</v>
      </c>
      <c r="J30" s="619">
        <f t="shared" si="1"/>
        <v>7.6993398388493572</v>
      </c>
      <c r="K30" s="609">
        <f t="shared" si="9"/>
        <v>6.3476407299999416</v>
      </c>
      <c r="L30" s="619">
        <f>[17]C1!K$234/$A$5</f>
        <v>592.60157339</v>
      </c>
      <c r="M30" s="619">
        <f>[17]C1!L$234/$A$5</f>
        <v>592.60157339</v>
      </c>
      <c r="N30" s="619">
        <f>[17]C1!M$234/$A$5</f>
        <v>496.66116225999997</v>
      </c>
      <c r="O30" s="619">
        <f t="shared" si="2"/>
        <v>83.810300978249316</v>
      </c>
      <c r="P30" s="640">
        <v>6</v>
      </c>
      <c r="Q30" s="619">
        <f>[17]C1!N$234/$A$5</f>
        <v>0</v>
      </c>
      <c r="R30" s="619">
        <f>[17]C1!O$234/$A$5</f>
        <v>59.782304409999995</v>
      </c>
      <c r="S30" s="619">
        <f t="shared" si="3"/>
        <v>10.088110982900877</v>
      </c>
      <c r="T30" s="609">
        <f t="shared" si="10"/>
        <v>36.158106720000035</v>
      </c>
      <c r="U30" s="619">
        <f t="shared" si="4"/>
        <v>6.1015880388498127</v>
      </c>
      <c r="V30" s="619">
        <f t="shared" si="11"/>
        <v>814.18982779999999</v>
      </c>
      <c r="W30" s="619">
        <f t="shared" si="12"/>
        <v>814.18982779999999</v>
      </c>
      <c r="X30" s="619">
        <f t="shared" si="13"/>
        <v>694.84094319000008</v>
      </c>
      <c r="Y30" s="619">
        <f t="shared" si="6"/>
        <v>85.341393304742056</v>
      </c>
      <c r="Z30" s="640">
        <v>6</v>
      </c>
      <c r="AA30" s="619">
        <f t="shared" si="14"/>
        <v>0</v>
      </c>
      <c r="AB30" s="619">
        <f t="shared" si="15"/>
        <v>76.843137159999998</v>
      </c>
      <c r="AC30" s="619">
        <f t="shared" si="7"/>
        <v>9.4379878667405777</v>
      </c>
      <c r="AD30" s="619">
        <f t="shared" si="16"/>
        <v>42.505747449999973</v>
      </c>
      <c r="AE30" s="619">
        <f t="shared" si="8"/>
        <v>5.2206188285173729</v>
      </c>
      <c r="AF30" s="299">
        <v>15</v>
      </c>
      <c r="AG30" s="641" t="s">
        <v>47</v>
      </c>
      <c r="AH30" s="509"/>
    </row>
    <row r="31" spans="1:34" s="510" customFormat="1" ht="33" customHeight="1">
      <c r="A31" s="637" t="s">
        <v>134</v>
      </c>
      <c r="B31" s="300">
        <v>16</v>
      </c>
      <c r="C31" s="639"/>
      <c r="D31" s="619">
        <f>[17]C1!E$250/$A$5</f>
        <v>204.41901932999997</v>
      </c>
      <c r="E31" s="619">
        <f>[17]C1!F$250/$A$5</f>
        <v>204.41901932999997</v>
      </c>
      <c r="F31" s="619">
        <f>[17]C1!G$250/$A$5</f>
        <v>195.92621823999997</v>
      </c>
      <c r="G31" s="619">
        <f t="shared" si="0"/>
        <v>95.845395835555891</v>
      </c>
      <c r="H31" s="619">
        <f>[17]C1!H$250/$A$5</f>
        <v>0</v>
      </c>
      <c r="I31" s="619">
        <f>[17]C1!I$250/$A$5</f>
        <v>2.09256924</v>
      </c>
      <c r="J31" s="619">
        <f t="shared" si="1"/>
        <v>1.0236666073727223</v>
      </c>
      <c r="K31" s="609">
        <f t="shared" si="9"/>
        <v>6.4002318500000008</v>
      </c>
      <c r="L31" s="619">
        <f>[17]C1!K$250/$A$5</f>
        <v>964.21044393000011</v>
      </c>
      <c r="M31" s="619">
        <f>[17]C1!L$250/$A$5</f>
        <v>964.21044393000011</v>
      </c>
      <c r="N31" s="619">
        <f>[17]C1!M$250/$A$5</f>
        <v>819.87087009000015</v>
      </c>
      <c r="O31" s="619">
        <f t="shared" si="2"/>
        <v>85.030283093419925</v>
      </c>
      <c r="P31" s="640">
        <v>5</v>
      </c>
      <c r="Q31" s="619">
        <f>[17]C1!N$250/$A$5</f>
        <v>0</v>
      </c>
      <c r="R31" s="619">
        <f>[17]C1!O$250/$A$5</f>
        <v>73.087293240000008</v>
      </c>
      <c r="S31" s="619">
        <f t="shared" si="3"/>
        <v>7.5800146845646497</v>
      </c>
      <c r="T31" s="609">
        <f t="shared" si="10"/>
        <v>71.252280599999949</v>
      </c>
      <c r="U31" s="619">
        <f t="shared" si="4"/>
        <v>7.3897022220154183</v>
      </c>
      <c r="V31" s="619">
        <f t="shared" si="11"/>
        <v>1168.6294632600002</v>
      </c>
      <c r="W31" s="619">
        <f t="shared" si="12"/>
        <v>1168.6294632600002</v>
      </c>
      <c r="X31" s="619">
        <f t="shared" si="13"/>
        <v>1015.7970883300002</v>
      </c>
      <c r="Y31" s="619">
        <f t="shared" si="6"/>
        <v>86.922084395881996</v>
      </c>
      <c r="Z31" s="640">
        <v>5</v>
      </c>
      <c r="AA31" s="619">
        <f t="shared" si="14"/>
        <v>0</v>
      </c>
      <c r="AB31" s="619">
        <f t="shared" si="15"/>
        <v>75.179862480000011</v>
      </c>
      <c r="AC31" s="619">
        <f t="shared" si="7"/>
        <v>6.433165074435041</v>
      </c>
      <c r="AD31" s="619">
        <f t="shared" si="16"/>
        <v>77.652512449999946</v>
      </c>
      <c r="AE31" s="619">
        <f t="shared" si="8"/>
        <v>6.6447505296829563</v>
      </c>
      <c r="AF31" s="299">
        <v>16</v>
      </c>
      <c r="AG31" s="641" t="s">
        <v>42</v>
      </c>
      <c r="AH31" s="509"/>
    </row>
    <row r="32" spans="1:34" s="509" customFormat="1" ht="33" customHeight="1">
      <c r="A32" s="637" t="s">
        <v>134</v>
      </c>
      <c r="B32" s="300">
        <v>17</v>
      </c>
      <c r="C32" s="639"/>
      <c r="D32" s="619">
        <f>[17]C1!E$266/$A$5</f>
        <v>152.71338763</v>
      </c>
      <c r="E32" s="619">
        <f>[17]C1!F$266/$A$5</f>
        <v>152.71338763</v>
      </c>
      <c r="F32" s="619">
        <f>[17]C1!G$266/$A$5</f>
        <v>144.08307355000005</v>
      </c>
      <c r="G32" s="619">
        <f t="shared" si="0"/>
        <v>94.348685328813588</v>
      </c>
      <c r="H32" s="619">
        <f>[17]C1!H$266/$A$5</f>
        <v>0</v>
      </c>
      <c r="I32" s="619">
        <f>[17]C1!I$266/$A$5</f>
        <v>0.10585700000000001</v>
      </c>
      <c r="J32" s="619">
        <f t="shared" si="1"/>
        <v>6.9317432900168854E-2</v>
      </c>
      <c r="K32" s="609">
        <f t="shared" si="9"/>
        <v>8.524457079999948</v>
      </c>
      <c r="L32" s="619">
        <f>[17]C1!K$266/$A$5</f>
        <v>722.25149048000003</v>
      </c>
      <c r="M32" s="619">
        <f>[17]C1!L$266/$A$5</f>
        <v>722.25149048000003</v>
      </c>
      <c r="N32" s="619">
        <f>[17]C1!M$266/$A$5</f>
        <v>524.99363689999996</v>
      </c>
      <c r="O32" s="619">
        <f t="shared" si="2"/>
        <v>72.688480926649973</v>
      </c>
      <c r="P32" s="640">
        <v>14</v>
      </c>
      <c r="Q32" s="619">
        <f>[17]C1!N$266/$A$5</f>
        <v>0</v>
      </c>
      <c r="R32" s="619">
        <f>[17]C1!O$266/$A$5</f>
        <v>107.09130698999999</v>
      </c>
      <c r="S32" s="619">
        <f t="shared" si="3"/>
        <v>14.827426236092409</v>
      </c>
      <c r="T32" s="609">
        <f t="shared" si="10"/>
        <v>90.166546590000081</v>
      </c>
      <c r="U32" s="619">
        <f t="shared" si="4"/>
        <v>12.48409283725762</v>
      </c>
      <c r="V32" s="619">
        <f t="shared" si="11"/>
        <v>874.96487810999997</v>
      </c>
      <c r="W32" s="619">
        <f t="shared" si="12"/>
        <v>874.96487810999997</v>
      </c>
      <c r="X32" s="619">
        <f t="shared" si="13"/>
        <v>669.07671045000006</v>
      </c>
      <c r="Y32" s="619">
        <f t="shared" si="6"/>
        <v>76.468979177228675</v>
      </c>
      <c r="Z32" s="640">
        <v>14</v>
      </c>
      <c r="AA32" s="619">
        <f t="shared" si="14"/>
        <v>0</v>
      </c>
      <c r="AB32" s="619">
        <f t="shared" si="15"/>
        <v>107.19716398999999</v>
      </c>
      <c r="AC32" s="619">
        <f t="shared" si="7"/>
        <v>12.251596226531419</v>
      </c>
      <c r="AD32" s="619">
        <f t="shared" si="16"/>
        <v>98.691003670000029</v>
      </c>
      <c r="AE32" s="619">
        <f t="shared" si="8"/>
        <v>11.279424596239926</v>
      </c>
      <c r="AF32" s="299">
        <v>17</v>
      </c>
      <c r="AG32" s="641" t="s">
        <v>45</v>
      </c>
    </row>
    <row r="33" spans="1:33" s="509" customFormat="1" ht="33" customHeight="1">
      <c r="B33" s="642"/>
      <c r="C33" s="641"/>
      <c r="K33" s="503"/>
      <c r="P33" s="643"/>
      <c r="T33" s="503"/>
      <c r="Z33" s="643"/>
      <c r="AF33" s="299"/>
      <c r="AG33" s="644"/>
    </row>
    <row r="34" spans="1:33" s="510" customFormat="1" ht="38.25" customHeight="1">
      <c r="A34" s="526" t="s">
        <v>412</v>
      </c>
      <c r="B34" s="642"/>
      <c r="C34" s="641"/>
      <c r="D34" s="509"/>
      <c r="E34" s="509"/>
      <c r="F34" s="531"/>
      <c r="G34" s="531"/>
      <c r="H34" s="531"/>
      <c r="I34" s="531"/>
      <c r="J34" s="531"/>
      <c r="K34" s="531"/>
      <c r="L34" s="531"/>
      <c r="M34" s="531"/>
      <c r="N34" s="531"/>
      <c r="O34" s="531"/>
      <c r="P34" s="645"/>
      <c r="Q34" s="531"/>
      <c r="R34" s="531"/>
      <c r="S34" s="531"/>
      <c r="T34" s="531"/>
      <c r="U34" s="531"/>
      <c r="V34" s="531"/>
      <c r="W34" s="531"/>
      <c r="X34" s="531"/>
      <c r="Y34" s="531"/>
      <c r="Z34" s="645"/>
      <c r="AA34" s="531"/>
      <c r="AB34" s="531"/>
      <c r="AC34" s="531"/>
      <c r="AD34" s="531"/>
      <c r="AE34" s="531"/>
      <c r="AF34" s="299"/>
      <c r="AG34" s="509"/>
    </row>
    <row r="35" spans="1:33" s="510" customFormat="1" ht="33.75" customHeight="1">
      <c r="A35" s="531" t="s">
        <v>413</v>
      </c>
      <c r="B35" s="531"/>
      <c r="C35" s="641"/>
      <c r="D35" s="531"/>
      <c r="E35" s="531"/>
      <c r="F35" s="531"/>
      <c r="G35" s="531"/>
      <c r="H35" s="531"/>
      <c r="I35" s="531"/>
      <c r="J35" s="531"/>
      <c r="K35" s="531"/>
      <c r="L35" s="531"/>
      <c r="M35" s="509"/>
      <c r="N35" s="531"/>
      <c r="O35" s="531"/>
      <c r="P35" s="645"/>
      <c r="Q35" s="531"/>
      <c r="R35" s="531"/>
      <c r="S35" s="531"/>
      <c r="T35" s="531"/>
      <c r="U35" s="531"/>
      <c r="V35" s="531"/>
      <c r="W35" s="531"/>
      <c r="X35" s="531"/>
      <c r="Y35" s="531"/>
      <c r="Z35" s="645"/>
      <c r="AA35" s="531"/>
      <c r="AB35" s="531"/>
      <c r="AC35" s="531"/>
      <c r="AD35" s="531"/>
      <c r="AE35" s="531"/>
      <c r="AF35" s="299"/>
      <c r="AG35" s="509"/>
    </row>
    <row r="36" spans="1:33" s="510" customFormat="1" ht="21.75" customHeight="1">
      <c r="A36" s="531"/>
      <c r="B36" s="531"/>
      <c r="C36" s="641"/>
      <c r="D36" s="531"/>
      <c r="E36" s="531"/>
      <c r="F36" s="531"/>
      <c r="G36" s="531"/>
      <c r="H36" s="531"/>
      <c r="I36" s="531"/>
      <c r="J36" s="531"/>
      <c r="K36" s="531"/>
      <c r="L36" s="531"/>
      <c r="M36" s="509"/>
      <c r="N36" s="531"/>
      <c r="O36" s="531"/>
      <c r="P36" s="645"/>
      <c r="Q36" s="531"/>
      <c r="R36" s="531"/>
      <c r="S36" s="531"/>
      <c r="T36" s="531"/>
      <c r="U36" s="531"/>
      <c r="V36" s="531"/>
      <c r="W36" s="531"/>
      <c r="X36" s="531"/>
      <c r="Y36" s="531"/>
      <c r="Z36" s="645"/>
      <c r="AA36" s="531"/>
      <c r="AB36" s="531"/>
      <c r="AC36" s="531"/>
      <c r="AD36" s="531"/>
      <c r="AE36" s="531"/>
      <c r="AF36" s="299"/>
      <c r="AG36" s="509"/>
    </row>
    <row r="37" spans="1:33" s="510" customFormat="1" ht="21.75" customHeight="1">
      <c r="A37" s="531"/>
      <c r="B37" s="531"/>
      <c r="C37" s="641"/>
      <c r="D37" s="531"/>
      <c r="E37" s="531"/>
      <c r="F37" s="531"/>
      <c r="G37" s="531"/>
      <c r="H37" s="531"/>
      <c r="I37" s="531"/>
      <c r="J37" s="531"/>
      <c r="K37" s="531"/>
      <c r="L37" s="531"/>
      <c r="M37" s="509"/>
      <c r="N37" s="531"/>
      <c r="O37" s="531"/>
      <c r="P37" s="645"/>
      <c r="Q37" s="531"/>
      <c r="R37" s="531"/>
      <c r="S37" s="531"/>
      <c r="T37" s="531"/>
      <c r="U37" s="531"/>
      <c r="V37" s="531"/>
      <c r="W37" s="531"/>
      <c r="X37" s="531"/>
      <c r="Y37" s="531"/>
      <c r="Z37" s="645"/>
      <c r="AA37" s="531"/>
      <c r="AB37" s="531"/>
      <c r="AC37" s="531"/>
      <c r="AD37" s="531"/>
      <c r="AE37" s="531"/>
      <c r="AF37" s="299"/>
      <c r="AG37" s="509"/>
    </row>
    <row r="38" spans="1:33" s="510" customFormat="1" ht="39" customHeight="1">
      <c r="A38" s="646" t="s">
        <v>16</v>
      </c>
      <c r="B38" s="647"/>
      <c r="C38" s="648"/>
      <c r="D38" s="619">
        <f>SUM(D39:D54)</f>
        <v>23.204795999999998</v>
      </c>
      <c r="E38" s="619">
        <f>SUM(E39:E54)</f>
        <v>23.204795999999998</v>
      </c>
      <c r="F38" s="619">
        <f>SUM(F39:F54)</f>
        <v>17.35210172</v>
      </c>
      <c r="G38" s="619">
        <f t="shared" ref="G38:G54" si="17">IF($F38=0,0,$F38*100/$D38)</f>
        <v>74.778083461711972</v>
      </c>
      <c r="H38" s="619">
        <f>SUM(H39:H54)</f>
        <v>0</v>
      </c>
      <c r="I38" s="619">
        <f>SUM(I39:I54)</f>
        <v>0.60145939999999998</v>
      </c>
      <c r="J38" s="619">
        <f t="shared" ref="J38:J54" si="18">IF($I38=0,0,$I38*100/$D38)</f>
        <v>2.5919615927672881</v>
      </c>
      <c r="K38" s="619">
        <f>SUM(K39:K54)</f>
        <v>5.2512348799999993</v>
      </c>
      <c r="L38" s="619">
        <f>SUM(L39:L54)</f>
        <v>5672.7754239999995</v>
      </c>
      <c r="M38" s="619">
        <f>SUM(M39:M54)</f>
        <v>5672.7754239999995</v>
      </c>
      <c r="N38" s="619">
        <f>SUM(N39:N54)</f>
        <v>3534.5881097399997</v>
      </c>
      <c r="O38" s="619">
        <f t="shared" ref="O38:O54" si="19">IF($N38=0,0,$N38*100/$L38)</f>
        <v>62.307915359844856</v>
      </c>
      <c r="P38" s="629"/>
      <c r="Q38" s="619">
        <f>SUM(Q39:Q54)</f>
        <v>0</v>
      </c>
      <c r="R38" s="619">
        <f>SUM(R39:R54)</f>
        <v>1221.1753561500002</v>
      </c>
      <c r="S38" s="619">
        <f t="shared" ref="S38:S54" si="20">IF($R38=0,0,$R38*100/$L38)</f>
        <v>21.526946950579656</v>
      </c>
      <c r="T38" s="619">
        <f>SUM(T39:T54)</f>
        <v>917.01195810999991</v>
      </c>
      <c r="U38" s="617">
        <f t="shared" ref="U38:U54" si="21">IF($T38=0,0,$T38*100/$L38)</f>
        <v>16.165137689575495</v>
      </c>
      <c r="V38" s="619">
        <f>SUM(V39:V54)</f>
        <v>5695.9802199999995</v>
      </c>
      <c r="W38" s="619">
        <f>SUM(W39:W54)</f>
        <v>5695.9802199999995</v>
      </c>
      <c r="X38" s="619">
        <f>SUM(X39:X54)</f>
        <v>3551.9402114599998</v>
      </c>
      <c r="Y38" s="619">
        <f t="shared" ref="Y38:Y54" si="22">IF($X38=0,0,$X38*100/$V38)</f>
        <v>62.358717451093959</v>
      </c>
      <c r="Z38" s="629"/>
      <c r="AA38" s="619">
        <f>SUM(AA39:AA54)</f>
        <v>0</v>
      </c>
      <c r="AB38" s="619">
        <f>SUM(AB39:AB54)</f>
        <v>1221.77681555</v>
      </c>
      <c r="AC38" s="619">
        <f t="shared" ref="AC38:AC54" si="23">IF($AB38=0,0,$AB38*100/$V38)</f>
        <v>21.449807905934058</v>
      </c>
      <c r="AD38" s="619">
        <f>SUM(AD39:AD54)</f>
        <v>922.26319298999988</v>
      </c>
      <c r="AE38" s="619">
        <f t="shared" ref="AE38:AE54" si="24">IF($AD38=0,0,$AD38*100/$V38)</f>
        <v>16.191474642971986</v>
      </c>
      <c r="AF38" s="299"/>
      <c r="AG38" s="509"/>
    </row>
    <row r="39" spans="1:33" s="510" customFormat="1" ht="39" customHeight="1">
      <c r="A39" s="649" t="s">
        <v>19</v>
      </c>
      <c r="B39" s="638"/>
      <c r="C39" s="650">
        <v>13</v>
      </c>
      <c r="D39" s="619">
        <f>[17]C1!E$287/$A$5</f>
        <v>2.2271999999999998</v>
      </c>
      <c r="E39" s="619">
        <f>[17]C1!F$287/$A$5</f>
        <v>2.2271999999999998</v>
      </c>
      <c r="F39" s="619">
        <f>[17]C1!G$287/$A$5</f>
        <v>1.5769838500000002</v>
      </c>
      <c r="G39" s="619">
        <f t="shared" si="17"/>
        <v>70.80566855244254</v>
      </c>
      <c r="H39" s="619">
        <f>[17]C1!H$287/$A$5</f>
        <v>0</v>
      </c>
      <c r="I39" s="619">
        <f>[17]C1!I$287/$A$5</f>
        <v>0</v>
      </c>
      <c r="J39" s="619">
        <f t="shared" si="18"/>
        <v>0</v>
      </c>
      <c r="K39" s="619">
        <f t="shared" ref="K39:K53" si="25">D39-F39-I39-H39</f>
        <v>0.65021614999999966</v>
      </c>
      <c r="L39" s="619">
        <f>[17]C1!K$287/$A$5</f>
        <v>47.792999999999999</v>
      </c>
      <c r="M39" s="619">
        <f>[17]C1!L$287/$A$5</f>
        <v>47.792999999999999</v>
      </c>
      <c r="N39" s="619">
        <f>[17]C1!M$287/$A$5</f>
        <v>38.414635789999998</v>
      </c>
      <c r="O39" s="619">
        <f t="shared" si="19"/>
        <v>80.377117548594981</v>
      </c>
      <c r="P39" s="640">
        <v>5</v>
      </c>
      <c r="Q39" s="619">
        <f>[17]C1!N$287/$A$5</f>
        <v>0</v>
      </c>
      <c r="R39" s="619">
        <f>[17]C1!O$287/$A$5</f>
        <v>4.2455791500000002</v>
      </c>
      <c r="S39" s="619">
        <f t="shared" si="20"/>
        <v>8.8832656455966372</v>
      </c>
      <c r="T39" s="619">
        <f t="shared" ref="T39:T54" si="26">M39-N39-R39-Q39</f>
        <v>5.1327850600000007</v>
      </c>
      <c r="U39" s="619">
        <f t="shared" si="21"/>
        <v>10.739616805808385</v>
      </c>
      <c r="V39" s="619">
        <f t="shared" ref="V39:V54" si="27">D39+L39</f>
        <v>50.020200000000003</v>
      </c>
      <c r="W39" s="619">
        <f t="shared" ref="W39:W54" si="28">E39+M39</f>
        <v>50.020200000000003</v>
      </c>
      <c r="X39" s="619">
        <f t="shared" ref="X39:X54" si="29">F39+N39</f>
        <v>39.991619639999996</v>
      </c>
      <c r="Y39" s="619">
        <f t="shared" si="22"/>
        <v>79.950939100603335</v>
      </c>
      <c r="Z39" s="640">
        <v>5</v>
      </c>
      <c r="AA39" s="619">
        <f t="shared" ref="AA39:AA53" si="30">H39+Q39</f>
        <v>0</v>
      </c>
      <c r="AB39" s="619">
        <f t="shared" ref="AB39:AB53" si="31">I39+R39</f>
        <v>4.2455791500000002</v>
      </c>
      <c r="AC39" s="619">
        <f t="shared" si="23"/>
        <v>8.4877292573800194</v>
      </c>
      <c r="AD39" s="619">
        <f t="shared" ref="AD39:AD54" si="32">K39+T39</f>
        <v>5.7830012100000001</v>
      </c>
      <c r="AE39" s="619">
        <f t="shared" si="24"/>
        <v>11.561331642016624</v>
      </c>
      <c r="AF39" s="299">
        <v>1</v>
      </c>
      <c r="AG39" s="509" t="s">
        <v>215</v>
      </c>
    </row>
    <row r="40" spans="1:33" s="510" customFormat="1" ht="39" customHeight="1">
      <c r="A40" s="649" t="s">
        <v>20</v>
      </c>
      <c r="B40" s="638"/>
      <c r="C40" s="650">
        <v>11</v>
      </c>
      <c r="D40" s="619">
        <f>[17]C1!E$295/$A$5</f>
        <v>2.7669999999999999</v>
      </c>
      <c r="E40" s="619">
        <f>[17]C1!F$295/$A$5</f>
        <v>2.7669999999999999</v>
      </c>
      <c r="F40" s="619">
        <f>[17]C1!G$295/$A$5</f>
        <v>2.2773944300000002</v>
      </c>
      <c r="G40" s="619">
        <f t="shared" si="17"/>
        <v>82.30554499457898</v>
      </c>
      <c r="H40" s="619">
        <f>[17]C1!H$295/$A$5</f>
        <v>0</v>
      </c>
      <c r="I40" s="619">
        <f>[17]C1!I$295/$A$5</f>
        <v>4.4620400000000005E-2</v>
      </c>
      <c r="J40" s="619">
        <f t="shared" si="18"/>
        <v>1.6125912540657752</v>
      </c>
      <c r="K40" s="619">
        <f t="shared" si="25"/>
        <v>0.44498516999999971</v>
      </c>
      <c r="L40" s="619">
        <f>[17]C1!K$295/$A$5</f>
        <v>44.370775999999999</v>
      </c>
      <c r="M40" s="619">
        <f>[17]C1!L$295/$A$5</f>
        <v>44.370775999999999</v>
      </c>
      <c r="N40" s="619">
        <f>[17]C1!M$295/$A$5</f>
        <v>40.509029820000009</v>
      </c>
      <c r="O40" s="619">
        <f t="shared" si="19"/>
        <v>91.296644935846984</v>
      </c>
      <c r="P40" s="640">
        <v>2</v>
      </c>
      <c r="Q40" s="619">
        <f>[17]C1!N$295/$A$5</f>
        <v>0</v>
      </c>
      <c r="R40" s="619">
        <f>[17]C1!O$295/$A$5</f>
        <v>3.02731744</v>
      </c>
      <c r="S40" s="619">
        <f t="shared" si="20"/>
        <v>6.8227732595886987</v>
      </c>
      <c r="T40" s="619">
        <f t="shared" si="26"/>
        <v>0.83442873999999012</v>
      </c>
      <c r="U40" s="619">
        <f t="shared" si="21"/>
        <v>1.8805818045643152</v>
      </c>
      <c r="V40" s="619">
        <f t="shared" si="27"/>
        <v>47.137776000000002</v>
      </c>
      <c r="W40" s="619">
        <f t="shared" si="28"/>
        <v>47.137776000000002</v>
      </c>
      <c r="X40" s="619">
        <f t="shared" si="29"/>
        <v>42.78642425000001</v>
      </c>
      <c r="Y40" s="619">
        <f t="shared" si="22"/>
        <v>90.768864975725634</v>
      </c>
      <c r="Z40" s="640">
        <v>2</v>
      </c>
      <c r="AA40" s="619">
        <f t="shared" si="30"/>
        <v>0</v>
      </c>
      <c r="AB40" s="619">
        <f t="shared" si="31"/>
        <v>3.0719378399999999</v>
      </c>
      <c r="AC40" s="619">
        <f t="shared" si="23"/>
        <v>6.5169341888340249</v>
      </c>
      <c r="AD40" s="619">
        <f t="shared" si="32"/>
        <v>1.2794139099999899</v>
      </c>
      <c r="AE40" s="619">
        <f t="shared" si="24"/>
        <v>2.7142008354403266</v>
      </c>
      <c r="AF40" s="299">
        <v>2</v>
      </c>
      <c r="AG40" s="509" t="s">
        <v>91</v>
      </c>
    </row>
    <row r="41" spans="1:33" s="510" customFormat="1" ht="39" customHeight="1">
      <c r="A41" s="649" t="s">
        <v>21</v>
      </c>
      <c r="B41" s="638"/>
      <c r="C41" s="650">
        <v>3</v>
      </c>
      <c r="D41" s="619">
        <f>[17]C1!E$305/$A$5</f>
        <v>1.9994000000000001</v>
      </c>
      <c r="E41" s="619">
        <f>[17]C1!F$305/$A$5</f>
        <v>1.9994000000000001</v>
      </c>
      <c r="F41" s="619">
        <f>[17]C1!G$305/$A$5</f>
        <v>1.5950805499999998</v>
      </c>
      <c r="G41" s="619">
        <f t="shared" si="17"/>
        <v>79.777960888266463</v>
      </c>
      <c r="H41" s="619">
        <f>[17]C1!H$305/$A$5</f>
        <v>0</v>
      </c>
      <c r="I41" s="619">
        <f>[17]C1!I$305/$A$5</f>
        <v>0</v>
      </c>
      <c r="J41" s="619">
        <f t="shared" si="18"/>
        <v>0</v>
      </c>
      <c r="K41" s="619">
        <f t="shared" si="25"/>
        <v>0.40431945000000025</v>
      </c>
      <c r="L41" s="619">
        <f>[17]C1!K$305/$A$5</f>
        <v>374.65286800000001</v>
      </c>
      <c r="M41" s="619">
        <f>[17]C1!L$305/$A$5</f>
        <v>374.65286800000001</v>
      </c>
      <c r="N41" s="619">
        <f>[17]C1!M$305/$A$5</f>
        <v>244.49633387000006</v>
      </c>
      <c r="O41" s="619">
        <f t="shared" si="19"/>
        <v>65.259432064457073</v>
      </c>
      <c r="P41" s="640">
        <v>9</v>
      </c>
      <c r="Q41" s="619">
        <f>[17]C1!N$305/$A$5</f>
        <v>0</v>
      </c>
      <c r="R41" s="619">
        <f>[17]C1!O$305/$A$5</f>
        <v>42.608175170000003</v>
      </c>
      <c r="S41" s="619">
        <f t="shared" si="20"/>
        <v>11.372707593953345</v>
      </c>
      <c r="T41" s="619">
        <f t="shared" si="26"/>
        <v>87.548358959999945</v>
      </c>
      <c r="U41" s="619">
        <f t="shared" si="21"/>
        <v>23.367860341589576</v>
      </c>
      <c r="V41" s="619">
        <f t="shared" si="27"/>
        <v>376.65226799999999</v>
      </c>
      <c r="W41" s="619">
        <f t="shared" si="28"/>
        <v>376.65226799999999</v>
      </c>
      <c r="X41" s="619">
        <f t="shared" si="29"/>
        <v>246.09141442000006</v>
      </c>
      <c r="Y41" s="619">
        <f t="shared" si="22"/>
        <v>65.336501417270128</v>
      </c>
      <c r="Z41" s="640">
        <v>9</v>
      </c>
      <c r="AA41" s="619">
        <f t="shared" si="30"/>
        <v>0</v>
      </c>
      <c r="AB41" s="619">
        <f t="shared" si="31"/>
        <v>42.608175170000003</v>
      </c>
      <c r="AC41" s="619">
        <f t="shared" si="23"/>
        <v>11.312337344003463</v>
      </c>
      <c r="AD41" s="619">
        <f t="shared" si="32"/>
        <v>87.952678409999947</v>
      </c>
      <c r="AE41" s="619">
        <f t="shared" si="24"/>
        <v>23.351161238726419</v>
      </c>
      <c r="AF41" s="299">
        <v>3</v>
      </c>
      <c r="AG41" s="509" t="s">
        <v>75</v>
      </c>
    </row>
    <row r="42" spans="1:33" s="510" customFormat="1" ht="39" customHeight="1">
      <c r="A42" s="649" t="s">
        <v>416</v>
      </c>
      <c r="B42" s="638"/>
      <c r="C42" s="650">
        <v>15</v>
      </c>
      <c r="D42" s="619">
        <f>[17]C1!E$448/$A$5</f>
        <v>4.1599999999999998E-2</v>
      </c>
      <c r="E42" s="619">
        <f>[17]C1!F$448/$A$5</f>
        <v>4.1599999999999998E-2</v>
      </c>
      <c r="F42" s="619">
        <f>[17]C1!G$448/$A$5</f>
        <v>4.0597000000000001E-2</v>
      </c>
      <c r="G42" s="619">
        <f t="shared" si="17"/>
        <v>97.588942307692321</v>
      </c>
      <c r="H42" s="619">
        <f>[17]C1!I$448/$A$5</f>
        <v>0</v>
      </c>
      <c r="I42" s="619">
        <f>[17]C1!I$448/$A$5</f>
        <v>0</v>
      </c>
      <c r="J42" s="619">
        <f t="shared" si="18"/>
        <v>0</v>
      </c>
      <c r="K42" s="619">
        <f t="shared" si="25"/>
        <v>1.0029999999999969E-3</v>
      </c>
      <c r="L42" s="619">
        <f>[17]C1!K$448/$A$5</f>
        <v>211.91747899999999</v>
      </c>
      <c r="M42" s="619">
        <f>[17]C1!L$448/$A$5</f>
        <v>211.91747899999999</v>
      </c>
      <c r="N42" s="619">
        <f>[17]C1!M$448/$A$5</f>
        <v>113.80127987</v>
      </c>
      <c r="O42" s="619">
        <f t="shared" si="19"/>
        <v>53.700752013004085</v>
      </c>
      <c r="P42" s="640">
        <v>12</v>
      </c>
      <c r="Q42" s="619">
        <f>[17]C1!N$448/$A$5</f>
        <v>0</v>
      </c>
      <c r="R42" s="619">
        <f>[17]C1!O$448/$A$5</f>
        <v>82.680835959999996</v>
      </c>
      <c r="S42" s="619">
        <f t="shared" si="20"/>
        <v>39.015581135711798</v>
      </c>
      <c r="T42" s="619">
        <f t="shared" si="26"/>
        <v>15.435363169999988</v>
      </c>
      <c r="U42" s="619">
        <f t="shared" si="21"/>
        <v>7.2836668512841207</v>
      </c>
      <c r="V42" s="619">
        <f t="shared" si="27"/>
        <v>211.95907899999997</v>
      </c>
      <c r="W42" s="619">
        <f t="shared" si="28"/>
        <v>211.95907899999997</v>
      </c>
      <c r="X42" s="619">
        <f t="shared" si="29"/>
        <v>113.84187687000001</v>
      </c>
      <c r="Y42" s="619">
        <f t="shared" si="22"/>
        <v>53.709365697894938</v>
      </c>
      <c r="Z42" s="640">
        <v>12</v>
      </c>
      <c r="AA42" s="619">
        <f t="shared" si="30"/>
        <v>0</v>
      </c>
      <c r="AB42" s="619">
        <f t="shared" si="31"/>
        <v>82.680835959999996</v>
      </c>
      <c r="AC42" s="619">
        <f t="shared" si="23"/>
        <v>39.007923770040541</v>
      </c>
      <c r="AD42" s="619">
        <f t="shared" si="32"/>
        <v>15.436366169999989</v>
      </c>
      <c r="AE42" s="619">
        <f t="shared" si="24"/>
        <v>7.2827105320645371</v>
      </c>
      <c r="AF42" s="301">
        <v>4</v>
      </c>
      <c r="AG42" s="509" t="s">
        <v>113</v>
      </c>
    </row>
    <row r="43" spans="1:33" s="510" customFormat="1" ht="39" customHeight="1">
      <c r="A43" s="649" t="s">
        <v>13</v>
      </c>
      <c r="B43" s="638"/>
      <c r="C43" s="650">
        <v>1</v>
      </c>
      <c r="D43" s="619">
        <f>[17]C1!E$321/$A$5</f>
        <v>0.81110000000000004</v>
      </c>
      <c r="E43" s="619">
        <f>[17]C1!F$321/$A$5</f>
        <v>0.81110000000000004</v>
      </c>
      <c r="F43" s="619">
        <f>[17]C1!G$321/$A$5</f>
        <v>0.22649480999999999</v>
      </c>
      <c r="G43" s="619">
        <f t="shared" si="17"/>
        <v>27.924400197262973</v>
      </c>
      <c r="H43" s="619">
        <f>[17]C1!H$321/$A$5</f>
        <v>0</v>
      </c>
      <c r="I43" s="619">
        <f>[17]C1!I$321/$A$5</f>
        <v>5.74E-2</v>
      </c>
      <c r="J43" s="619">
        <f t="shared" si="18"/>
        <v>7.0768092713598811</v>
      </c>
      <c r="K43" s="619">
        <f t="shared" si="25"/>
        <v>0.52720518999999999</v>
      </c>
      <c r="L43" s="619">
        <f>[17]C1!K$321/$A$5</f>
        <v>6.7822500000000003</v>
      </c>
      <c r="M43" s="619">
        <f>[17]C1!L$321/$A$5</f>
        <v>6.7822500000000003</v>
      </c>
      <c r="N43" s="619">
        <f>[17]C1!M$321/$A$5</f>
        <v>6.7670415099999994</v>
      </c>
      <c r="O43" s="619">
        <f t="shared" si="19"/>
        <v>99.775760403995704</v>
      </c>
      <c r="P43" s="640">
        <v>1</v>
      </c>
      <c r="Q43" s="619">
        <f>[17]C1!N$321/$A$5</f>
        <v>0</v>
      </c>
      <c r="R43" s="619">
        <f>[17]C1!O$321/$A$5</f>
        <v>0</v>
      </c>
      <c r="S43" s="619">
        <f t="shared" si="20"/>
        <v>0</v>
      </c>
      <c r="T43" s="619">
        <f t="shared" si="26"/>
        <v>1.5208490000000907E-2</v>
      </c>
      <c r="U43" s="619">
        <f t="shared" si="21"/>
        <v>0.22423959600428922</v>
      </c>
      <c r="V43" s="619">
        <f t="shared" si="27"/>
        <v>7.59335</v>
      </c>
      <c r="W43" s="619">
        <f t="shared" si="28"/>
        <v>7.59335</v>
      </c>
      <c r="X43" s="619">
        <f t="shared" si="29"/>
        <v>6.9935363199999996</v>
      </c>
      <c r="Y43" s="619">
        <f t="shared" si="22"/>
        <v>92.100802939414081</v>
      </c>
      <c r="Z43" s="640">
        <v>1</v>
      </c>
      <c r="AA43" s="619">
        <f t="shared" si="30"/>
        <v>0</v>
      </c>
      <c r="AB43" s="619">
        <f t="shared" si="31"/>
        <v>5.74E-2</v>
      </c>
      <c r="AC43" s="619">
        <f t="shared" si="23"/>
        <v>0.75592459191266048</v>
      </c>
      <c r="AD43" s="619">
        <f t="shared" si="32"/>
        <v>0.5424136800000009</v>
      </c>
      <c r="AE43" s="619">
        <f t="shared" si="24"/>
        <v>7.143272468673258</v>
      </c>
      <c r="AF43" s="299">
        <v>5</v>
      </c>
      <c r="AG43" s="509" t="s">
        <v>389</v>
      </c>
    </row>
    <row r="44" spans="1:33" s="510" customFormat="1" ht="39" customHeight="1">
      <c r="A44" s="649" t="s">
        <v>22</v>
      </c>
      <c r="B44" s="638"/>
      <c r="C44" s="650">
        <v>6</v>
      </c>
      <c r="D44" s="619">
        <f>[17]C1!E$331/$A$5</f>
        <v>3.1362000000000001</v>
      </c>
      <c r="E44" s="619">
        <f>[17]C1!F$331/$A$5</f>
        <v>3.1362000000000001</v>
      </c>
      <c r="F44" s="619">
        <f>[17]C1!G$331/$A$5</f>
        <v>2.26517715</v>
      </c>
      <c r="G44" s="619">
        <f t="shared" si="17"/>
        <v>72.226807920413236</v>
      </c>
      <c r="H44" s="619">
        <f>[17]C1!H$331/$A$5</f>
        <v>0</v>
      </c>
      <c r="I44" s="619">
        <f>[17]C1!I$331/$A$5</f>
        <v>7.4999999999999997E-2</v>
      </c>
      <c r="J44" s="619">
        <f t="shared" si="18"/>
        <v>2.391429118040941</v>
      </c>
      <c r="K44" s="619">
        <f t="shared" si="25"/>
        <v>0.79602285000000017</v>
      </c>
      <c r="L44" s="619">
        <f>[17]C1!K$331/$A$5</f>
        <v>969.76123099999995</v>
      </c>
      <c r="M44" s="619">
        <f>[17]C1!L$331/$A$5</f>
        <v>969.76123099999995</v>
      </c>
      <c r="N44" s="619">
        <f>[17]C1!M$331/$A$5</f>
        <v>780.12709614999994</v>
      </c>
      <c r="O44" s="619">
        <f t="shared" si="19"/>
        <v>80.445275724783031</v>
      </c>
      <c r="P44" s="640">
        <v>4</v>
      </c>
      <c r="Q44" s="619">
        <f>[17]C1!N$331/$A$5</f>
        <v>0</v>
      </c>
      <c r="R44" s="619">
        <f>[17]C1!O$331/$A$5</f>
        <v>186.84324851</v>
      </c>
      <c r="S44" s="619">
        <f t="shared" si="20"/>
        <v>19.266933193166601</v>
      </c>
      <c r="T44" s="619">
        <f t="shared" si="26"/>
        <v>2.7908863400000143</v>
      </c>
      <c r="U44" s="619">
        <f t="shared" si="21"/>
        <v>0.28779108205038301</v>
      </c>
      <c r="V44" s="619">
        <f t="shared" si="27"/>
        <v>972.89743099999998</v>
      </c>
      <c r="W44" s="619">
        <f t="shared" si="28"/>
        <v>972.89743099999998</v>
      </c>
      <c r="X44" s="619">
        <f t="shared" si="29"/>
        <v>782.39227329999994</v>
      </c>
      <c r="Y44" s="619">
        <f t="shared" si="22"/>
        <v>80.418782943625629</v>
      </c>
      <c r="Z44" s="640">
        <v>4</v>
      </c>
      <c r="AA44" s="619">
        <f t="shared" si="30"/>
        <v>0</v>
      </c>
      <c r="AB44" s="619">
        <f t="shared" si="31"/>
        <v>186.91824850999998</v>
      </c>
      <c r="AC44" s="619">
        <f t="shared" si="23"/>
        <v>19.212533876040215</v>
      </c>
      <c r="AD44" s="619">
        <f t="shared" si="32"/>
        <v>3.5869091900000143</v>
      </c>
      <c r="AE44" s="619">
        <f t="shared" si="24"/>
        <v>0.3686831803341471</v>
      </c>
      <c r="AF44" s="299">
        <v>6</v>
      </c>
      <c r="AG44" s="509" t="s">
        <v>57</v>
      </c>
    </row>
    <row r="45" spans="1:33" s="510" customFormat="1" ht="39" customHeight="1">
      <c r="A45" s="649" t="s">
        <v>14</v>
      </c>
      <c r="B45" s="638"/>
      <c r="C45" s="650">
        <v>3</v>
      </c>
      <c r="D45" s="619">
        <f>[17]C1!E$341/$A$5</f>
        <v>4.7190000000000003E-2</v>
      </c>
      <c r="E45" s="619">
        <f>[17]C1!F$341/$A$5</f>
        <v>4.7190000000000003E-2</v>
      </c>
      <c r="F45" s="619">
        <f>[17]C1!G$341/$A$5</f>
        <v>4.5804999999999998E-2</v>
      </c>
      <c r="G45" s="619">
        <f t="shared" si="17"/>
        <v>97.065056155965237</v>
      </c>
      <c r="H45" s="619">
        <f>[17]C1!H$341/$A$5</f>
        <v>0</v>
      </c>
      <c r="I45" s="619">
        <f>[17]C1!I$341/$A$5</f>
        <v>0</v>
      </c>
      <c r="J45" s="619">
        <f t="shared" si="18"/>
        <v>0</v>
      </c>
      <c r="K45" s="619">
        <f t="shared" si="25"/>
        <v>1.3850000000000043E-3</v>
      </c>
      <c r="L45" s="619">
        <f>[17]C1!K$341/$A$5</f>
        <v>1069.44705</v>
      </c>
      <c r="M45" s="619">
        <f>[17]C1!L$341/$A$5</f>
        <v>1069.44705</v>
      </c>
      <c r="N45" s="619">
        <f>[17]C1!M$341/$A$5</f>
        <v>587.76484593000009</v>
      </c>
      <c r="O45" s="619">
        <f t="shared" si="19"/>
        <v>54.959695847494281</v>
      </c>
      <c r="P45" s="640">
        <v>11</v>
      </c>
      <c r="Q45" s="619">
        <f>[17]C1!N$341/$A$5</f>
        <v>0</v>
      </c>
      <c r="R45" s="619">
        <f>[17]C1!O$341/$A$5</f>
        <v>235.88816168</v>
      </c>
      <c r="S45" s="619">
        <f t="shared" si="20"/>
        <v>22.057021119465428</v>
      </c>
      <c r="T45" s="619">
        <f t="shared" si="26"/>
        <v>245.7940423899999</v>
      </c>
      <c r="U45" s="619">
        <f t="shared" si="21"/>
        <v>22.983283033040287</v>
      </c>
      <c r="V45" s="619">
        <f t="shared" si="27"/>
        <v>1069.49424</v>
      </c>
      <c r="W45" s="619">
        <f t="shared" si="28"/>
        <v>1069.49424</v>
      </c>
      <c r="X45" s="619">
        <f t="shared" si="29"/>
        <v>587.81065093000007</v>
      </c>
      <c r="Y45" s="619">
        <f t="shared" si="22"/>
        <v>54.961553690088138</v>
      </c>
      <c r="Z45" s="640">
        <v>11</v>
      </c>
      <c r="AA45" s="619">
        <f t="shared" si="30"/>
        <v>0</v>
      </c>
      <c r="AB45" s="619">
        <f t="shared" si="31"/>
        <v>235.88816168</v>
      </c>
      <c r="AC45" s="619">
        <f t="shared" si="23"/>
        <v>22.05604788296943</v>
      </c>
      <c r="AD45" s="619">
        <f t="shared" si="32"/>
        <v>245.7954273899999</v>
      </c>
      <c r="AE45" s="619">
        <f t="shared" si="24"/>
        <v>22.982398426942432</v>
      </c>
      <c r="AF45" s="299">
        <v>7</v>
      </c>
      <c r="AG45" s="509" t="s">
        <v>14</v>
      </c>
    </row>
    <row r="46" spans="1:33" s="510" customFormat="1" ht="39" customHeight="1">
      <c r="A46" s="649" t="s">
        <v>23</v>
      </c>
      <c r="B46" s="638"/>
      <c r="C46" s="650">
        <v>8</v>
      </c>
      <c r="D46" s="619">
        <f>[17]C1!E$349/$A$5</f>
        <v>0</v>
      </c>
      <c r="E46" s="619">
        <f>[17]C1!F$349/$A$5</f>
        <v>0</v>
      </c>
      <c r="F46" s="619">
        <f>[17]C1!G$349/$A$5</f>
        <v>0</v>
      </c>
      <c r="G46" s="619">
        <f t="shared" si="17"/>
        <v>0</v>
      </c>
      <c r="H46" s="619">
        <f>[17]C1!H$349/$A$5</f>
        <v>0</v>
      </c>
      <c r="I46" s="619">
        <f>[17]C1!I$349/$A$5</f>
        <v>0</v>
      </c>
      <c r="J46" s="619">
        <f t="shared" si="18"/>
        <v>0</v>
      </c>
      <c r="K46" s="619">
        <f t="shared" si="25"/>
        <v>0</v>
      </c>
      <c r="L46" s="619">
        <f>[17]C1!K$349/$A$5</f>
        <v>1096.310477</v>
      </c>
      <c r="M46" s="619">
        <f>[17]C1!L$349/$A$5</f>
        <v>1096.310477</v>
      </c>
      <c r="N46" s="619">
        <f>[17]C1!M$349/$A$5</f>
        <v>448.30234104000004</v>
      </c>
      <c r="O46" s="619">
        <f t="shared" si="19"/>
        <v>40.891914329484244</v>
      </c>
      <c r="P46" s="640">
        <v>13</v>
      </c>
      <c r="Q46" s="619">
        <f>[17]C1!N$349/$A$5</f>
        <v>0</v>
      </c>
      <c r="R46" s="619">
        <f>[17]C1!O$349/$A$5</f>
        <v>193.44932184999999</v>
      </c>
      <c r="S46" s="619">
        <f t="shared" si="20"/>
        <v>17.645486922588262</v>
      </c>
      <c r="T46" s="619">
        <f t="shared" si="26"/>
        <v>454.5588141099999</v>
      </c>
      <c r="U46" s="619">
        <f t="shared" si="21"/>
        <v>41.462598747927487</v>
      </c>
      <c r="V46" s="619">
        <f t="shared" si="27"/>
        <v>1096.310477</v>
      </c>
      <c r="W46" s="619">
        <f t="shared" si="28"/>
        <v>1096.310477</v>
      </c>
      <c r="X46" s="619">
        <f t="shared" si="29"/>
        <v>448.30234104000004</v>
      </c>
      <c r="Y46" s="619">
        <f t="shared" si="22"/>
        <v>40.891914329484244</v>
      </c>
      <c r="Z46" s="640">
        <v>13</v>
      </c>
      <c r="AA46" s="619">
        <f t="shared" si="30"/>
        <v>0</v>
      </c>
      <c r="AB46" s="619">
        <f t="shared" si="31"/>
        <v>193.44932184999999</v>
      </c>
      <c r="AC46" s="619">
        <f t="shared" si="23"/>
        <v>17.645486922588262</v>
      </c>
      <c r="AD46" s="619">
        <f t="shared" si="32"/>
        <v>454.5588141099999</v>
      </c>
      <c r="AE46" s="619">
        <f t="shared" si="24"/>
        <v>41.462598747927487</v>
      </c>
      <c r="AF46" s="299">
        <v>8</v>
      </c>
      <c r="AG46" s="509" t="s">
        <v>96</v>
      </c>
    </row>
    <row r="47" spans="1:33" s="510" customFormat="1" ht="39" customHeight="1">
      <c r="A47" s="649" t="s">
        <v>414</v>
      </c>
      <c r="B47" s="638"/>
      <c r="C47" s="650">
        <v>14</v>
      </c>
      <c r="D47" s="619">
        <f>[17]C1!E$364/$A$5</f>
        <v>6.107272</v>
      </c>
      <c r="E47" s="619">
        <f>[17]C1!F$364/$A$5</f>
        <v>6.107272</v>
      </c>
      <c r="F47" s="619">
        <f>[17]C1!G$364/$A$5</f>
        <v>5.5870632800000006</v>
      </c>
      <c r="G47" s="619">
        <f t="shared" si="17"/>
        <v>91.482142599838369</v>
      </c>
      <c r="H47" s="619">
        <f>[17]C1!H$364/$A$5</f>
        <v>0</v>
      </c>
      <c r="I47" s="619">
        <f>[17]C1!I$364/$A$5</f>
        <v>0</v>
      </c>
      <c r="J47" s="619">
        <f t="shared" si="18"/>
        <v>0</v>
      </c>
      <c r="K47" s="619">
        <f t="shared" si="25"/>
        <v>0.5202087199999994</v>
      </c>
      <c r="L47" s="619">
        <f>[17]C1!K$364/$A$5</f>
        <v>802.70168699999999</v>
      </c>
      <c r="M47" s="619">
        <f>[17]C1!L$364/$A$5</f>
        <v>802.70168699999999</v>
      </c>
      <c r="N47" s="619">
        <f>[17]C1!M$364/$A$5</f>
        <v>646.68028222999999</v>
      </c>
      <c r="O47" s="619">
        <f t="shared" si="19"/>
        <v>80.562965383427681</v>
      </c>
      <c r="P47" s="640">
        <v>3</v>
      </c>
      <c r="Q47" s="619">
        <f>[17]C1!N$364/$A$5</f>
        <v>0</v>
      </c>
      <c r="R47" s="619">
        <f>[17]C1!O$364/$A$5</f>
        <v>149.46538150000001</v>
      </c>
      <c r="S47" s="619">
        <f t="shared" si="20"/>
        <v>18.620289943404593</v>
      </c>
      <c r="T47" s="619">
        <f t="shared" si="26"/>
        <v>6.5560232699999972</v>
      </c>
      <c r="U47" s="619">
        <f t="shared" si="21"/>
        <v>0.81674467316772903</v>
      </c>
      <c r="V47" s="619">
        <f t="shared" si="27"/>
        <v>808.80895899999996</v>
      </c>
      <c r="W47" s="619">
        <f t="shared" si="28"/>
        <v>808.80895899999996</v>
      </c>
      <c r="X47" s="619">
        <f t="shared" si="29"/>
        <v>652.26734551000004</v>
      </c>
      <c r="Y47" s="619">
        <f t="shared" si="22"/>
        <v>80.645415490507702</v>
      </c>
      <c r="Z47" s="640">
        <v>3</v>
      </c>
      <c r="AA47" s="619">
        <f t="shared" si="30"/>
        <v>0</v>
      </c>
      <c r="AB47" s="619">
        <f t="shared" si="31"/>
        <v>149.46538150000001</v>
      </c>
      <c r="AC47" s="619">
        <f t="shared" si="23"/>
        <v>18.479689157350197</v>
      </c>
      <c r="AD47" s="619">
        <f t="shared" si="32"/>
        <v>7.0762319899999966</v>
      </c>
      <c r="AE47" s="619">
        <f t="shared" si="24"/>
        <v>0.87489535214211156</v>
      </c>
      <c r="AF47" s="299">
        <v>9</v>
      </c>
      <c r="AG47" s="509" t="s">
        <v>68</v>
      </c>
    </row>
    <row r="48" spans="1:33" s="510" customFormat="1" ht="39" customHeight="1">
      <c r="A48" s="649" t="s">
        <v>24</v>
      </c>
      <c r="B48" s="638"/>
      <c r="C48" s="650">
        <v>5</v>
      </c>
      <c r="D48" s="619">
        <f>[17]C1!E$384/$A$5</f>
        <v>0.54600000000000004</v>
      </c>
      <c r="E48" s="619">
        <f>[17]C1!F$384/$A$5</f>
        <v>0.54600000000000004</v>
      </c>
      <c r="F48" s="619">
        <f>[17]C1!G$384/$A$5</f>
        <v>0.28799999999999998</v>
      </c>
      <c r="G48" s="619">
        <f t="shared" si="17"/>
        <v>52.747252747252737</v>
      </c>
      <c r="H48" s="619">
        <f>[17]C1!H$384/$A$5</f>
        <v>0</v>
      </c>
      <c r="I48" s="619">
        <f>[17]C1!I$384/$A$5</f>
        <v>2.4E-2</v>
      </c>
      <c r="J48" s="619">
        <f t="shared" si="18"/>
        <v>4.3956043956043951</v>
      </c>
      <c r="K48" s="619">
        <f t="shared" si="25"/>
        <v>0.23400000000000007</v>
      </c>
      <c r="L48" s="619">
        <f>[17]C1!K$384/$A$5</f>
        <v>109.312404</v>
      </c>
      <c r="M48" s="619">
        <f>[17]C1!L$384/$A$5</f>
        <v>109.312404</v>
      </c>
      <c r="N48" s="619">
        <f>[17]C1!M$384/$A$5</f>
        <v>72.377125859999992</v>
      </c>
      <c r="O48" s="619">
        <f t="shared" si="19"/>
        <v>66.21126533819529</v>
      </c>
      <c r="P48" s="640">
        <v>8</v>
      </c>
      <c r="Q48" s="619">
        <f>[17]C1!N$384/$A$5</f>
        <v>0</v>
      </c>
      <c r="R48" s="619">
        <f>[17]C1!O$384/$A$5</f>
        <v>8.2241592099999998</v>
      </c>
      <c r="S48" s="619">
        <f t="shared" si="20"/>
        <v>7.5235370452560906</v>
      </c>
      <c r="T48" s="619">
        <f t="shared" si="26"/>
        <v>28.711118930000008</v>
      </c>
      <c r="U48" s="619">
        <f t="shared" si="21"/>
        <v>26.265197616548626</v>
      </c>
      <c r="V48" s="619">
        <f t="shared" si="27"/>
        <v>109.85840400000001</v>
      </c>
      <c r="W48" s="619">
        <f t="shared" si="28"/>
        <v>109.85840400000001</v>
      </c>
      <c r="X48" s="619">
        <f t="shared" si="29"/>
        <v>72.665125859999989</v>
      </c>
      <c r="Y48" s="619">
        <f t="shared" si="22"/>
        <v>66.144348738217587</v>
      </c>
      <c r="Z48" s="640">
        <v>8</v>
      </c>
      <c r="AA48" s="619">
        <f t="shared" si="30"/>
        <v>0</v>
      </c>
      <c r="AB48" s="619">
        <f t="shared" si="31"/>
        <v>8.248159209999999</v>
      </c>
      <c r="AC48" s="619">
        <f t="shared" si="23"/>
        <v>7.5079911137248985</v>
      </c>
      <c r="AD48" s="619">
        <f t="shared" si="32"/>
        <v>28.94511893000001</v>
      </c>
      <c r="AE48" s="619">
        <f t="shared" si="24"/>
        <v>26.347660148057503</v>
      </c>
      <c r="AF48" s="299">
        <v>10</v>
      </c>
      <c r="AG48" s="509" t="s">
        <v>92</v>
      </c>
    </row>
    <row r="49" spans="1:33" s="510" customFormat="1" ht="39" customHeight="1">
      <c r="A49" s="649" t="s">
        <v>25</v>
      </c>
      <c r="B49" s="638"/>
      <c r="C49" s="650">
        <v>2</v>
      </c>
      <c r="D49" s="619">
        <f>[17]C1!E$396/$A$5</f>
        <v>2.6178340000000002</v>
      </c>
      <c r="E49" s="619">
        <f>[17]C1!F$396/$A$5</f>
        <v>2.6178340000000002</v>
      </c>
      <c r="F49" s="619">
        <f>[17]C1!G$396/$A$5</f>
        <v>2.0723543799999997</v>
      </c>
      <c r="G49" s="619">
        <f t="shared" si="17"/>
        <v>79.162940812901027</v>
      </c>
      <c r="H49" s="619">
        <f>[17]C1!H$396/$A$5</f>
        <v>0</v>
      </c>
      <c r="I49" s="619">
        <f>[17]C1!I$396/$A$5</f>
        <v>0.30499999999999999</v>
      </c>
      <c r="J49" s="619">
        <f t="shared" si="18"/>
        <v>11.650853339058166</v>
      </c>
      <c r="K49" s="619">
        <f t="shared" si="25"/>
        <v>0.2404796200000005</v>
      </c>
      <c r="L49" s="619">
        <f>[17]C1!K$396/$A$5</f>
        <v>118.047741</v>
      </c>
      <c r="M49" s="619">
        <f>[17]C1!L$396/$A$5</f>
        <v>118.047741</v>
      </c>
      <c r="N49" s="619">
        <f>[17]C1!M$396/$A$5</f>
        <v>83.796289049999999</v>
      </c>
      <c r="O49" s="619">
        <f t="shared" si="19"/>
        <v>70.985084797175404</v>
      </c>
      <c r="P49" s="640">
        <v>7</v>
      </c>
      <c r="Q49" s="619">
        <f>[17]C1!N$396/$A$5</f>
        <v>0</v>
      </c>
      <c r="R49" s="619">
        <f>[17]C1!O$396/$A$5</f>
        <v>23.406560280000001</v>
      </c>
      <c r="S49" s="619">
        <f t="shared" si="20"/>
        <v>19.828045908985246</v>
      </c>
      <c r="T49" s="619">
        <f t="shared" si="26"/>
        <v>10.844891670000003</v>
      </c>
      <c r="U49" s="619">
        <f t="shared" si="21"/>
        <v>9.1868692938393473</v>
      </c>
      <c r="V49" s="619">
        <f t="shared" si="27"/>
        <v>120.665575</v>
      </c>
      <c r="W49" s="619">
        <f t="shared" si="28"/>
        <v>120.665575</v>
      </c>
      <c r="X49" s="619">
        <f t="shared" si="29"/>
        <v>85.868643429999992</v>
      </c>
      <c r="Y49" s="619">
        <f t="shared" si="22"/>
        <v>71.162503000545087</v>
      </c>
      <c r="Z49" s="640">
        <v>7</v>
      </c>
      <c r="AA49" s="619">
        <f t="shared" si="30"/>
        <v>0</v>
      </c>
      <c r="AB49" s="619">
        <f t="shared" si="31"/>
        <v>23.71156028</v>
      </c>
      <c r="AC49" s="619">
        <f t="shared" si="23"/>
        <v>19.650642099041089</v>
      </c>
      <c r="AD49" s="619">
        <f t="shared" si="32"/>
        <v>11.085371290000003</v>
      </c>
      <c r="AE49" s="619">
        <f t="shared" si="24"/>
        <v>9.1868549004138114</v>
      </c>
      <c r="AF49" s="299">
        <v>11</v>
      </c>
      <c r="AG49" s="509" t="s">
        <v>76</v>
      </c>
    </row>
    <row r="50" spans="1:33" s="510" customFormat="1" ht="39" customHeight="1">
      <c r="A50" s="649" t="s">
        <v>415</v>
      </c>
      <c r="B50" s="638"/>
      <c r="C50" s="650">
        <v>9</v>
      </c>
      <c r="D50" s="619">
        <f>[17]C1!E$432/$A$5</f>
        <v>3.2000000000000001E-2</v>
      </c>
      <c r="E50" s="619">
        <f>[17]C1!F$432/$A$5</f>
        <v>3.2000000000000001E-2</v>
      </c>
      <c r="F50" s="619">
        <f>[17]C1!G$432/$A$5</f>
        <v>0</v>
      </c>
      <c r="G50" s="619">
        <f t="shared" si="17"/>
        <v>0</v>
      </c>
      <c r="H50" s="619">
        <f>[17]C1!H$432/$A$5</f>
        <v>0</v>
      </c>
      <c r="I50" s="619">
        <f>[17]C1!I$432/$A$5</f>
        <v>0</v>
      </c>
      <c r="J50" s="619">
        <f t="shared" si="18"/>
        <v>0</v>
      </c>
      <c r="K50" s="619">
        <f t="shared" si="25"/>
        <v>3.2000000000000001E-2</v>
      </c>
      <c r="L50" s="619">
        <f>[17]C1!K$432/$A$5</f>
        <v>588.30160000000001</v>
      </c>
      <c r="M50" s="619">
        <f>[17]C1!L$432/$A$5</f>
        <v>588.30160000000001</v>
      </c>
      <c r="N50" s="619">
        <f>[17]C1!M$432/$A$5</f>
        <v>352.98777903999996</v>
      </c>
      <c r="O50" s="619">
        <f t="shared" si="19"/>
        <v>60.001159106145543</v>
      </c>
      <c r="P50" s="640">
        <v>10</v>
      </c>
      <c r="Q50" s="619">
        <f>[17]C1!N$432/$A$5</f>
        <v>0</v>
      </c>
      <c r="R50" s="619">
        <f>[17]C1!O$432/$A$5</f>
        <v>228.48789538999998</v>
      </c>
      <c r="S50" s="619">
        <f t="shared" si="20"/>
        <v>38.838564333328343</v>
      </c>
      <c r="T50" s="619">
        <f t="shared" si="26"/>
        <v>6.8259255700000665</v>
      </c>
      <c r="U50" s="619">
        <f t="shared" si="21"/>
        <v>1.1602765605261087</v>
      </c>
      <c r="V50" s="619">
        <f t="shared" si="27"/>
        <v>588.33360000000005</v>
      </c>
      <c r="W50" s="619">
        <f t="shared" si="28"/>
        <v>588.33360000000005</v>
      </c>
      <c r="X50" s="619">
        <f t="shared" si="29"/>
        <v>352.98777903999996</v>
      </c>
      <c r="Y50" s="619">
        <f t="shared" si="22"/>
        <v>59.997895588489236</v>
      </c>
      <c r="Z50" s="640">
        <v>10</v>
      </c>
      <c r="AA50" s="619">
        <f t="shared" si="30"/>
        <v>0</v>
      </c>
      <c r="AB50" s="619">
        <f t="shared" si="31"/>
        <v>228.48789538999998</v>
      </c>
      <c r="AC50" s="619">
        <f t="shared" si="23"/>
        <v>38.836451868463733</v>
      </c>
      <c r="AD50" s="619">
        <f t="shared" si="32"/>
        <v>6.8579255700000665</v>
      </c>
      <c r="AE50" s="619">
        <f t="shared" si="24"/>
        <v>1.1656525430470173</v>
      </c>
      <c r="AF50" s="299">
        <v>12</v>
      </c>
      <c r="AG50" s="509" t="s">
        <v>250</v>
      </c>
    </row>
    <row r="51" spans="1:33" s="510" customFormat="1" ht="39" customHeight="1">
      <c r="A51" s="649" t="s">
        <v>417</v>
      </c>
      <c r="B51" s="638"/>
      <c r="C51" s="650">
        <v>12</v>
      </c>
      <c r="D51" s="619">
        <f>[17]C1!E$416/$A$5</f>
        <v>2.8420000000000001</v>
      </c>
      <c r="E51" s="619">
        <f>[17]C1!F$416/$A$5</f>
        <v>2.8420000000000001</v>
      </c>
      <c r="F51" s="619">
        <f>[17]C1!G$416/$A$5</f>
        <v>1.3696512700000001</v>
      </c>
      <c r="G51" s="619">
        <f t="shared" si="17"/>
        <v>48.19321850809289</v>
      </c>
      <c r="H51" s="619">
        <f>[17]C1!H$416/$A$5</f>
        <v>0</v>
      </c>
      <c r="I51" s="619">
        <f>[17]C1!I$416/$A$5</f>
        <v>9.5438999999999996E-2</v>
      </c>
      <c r="J51" s="619">
        <f t="shared" si="18"/>
        <v>3.3581632653061222</v>
      </c>
      <c r="K51" s="619">
        <f t="shared" si="25"/>
        <v>1.3769097299999999</v>
      </c>
      <c r="L51" s="619">
        <f>[17]C1!K$416/$A$5</f>
        <v>110.690022</v>
      </c>
      <c r="M51" s="619">
        <f>[17]C1!L$416/$A$5</f>
        <v>110.690022</v>
      </c>
      <c r="N51" s="619">
        <f>[17]C1!M$416/$A$5</f>
        <v>27.39287818</v>
      </c>
      <c r="O51" s="619">
        <f t="shared" si="19"/>
        <v>24.747378024732892</v>
      </c>
      <c r="P51" s="640">
        <v>14</v>
      </c>
      <c r="Q51" s="619">
        <f>[17]C1!N$416/$A$5</f>
        <v>0</v>
      </c>
      <c r="R51" s="619">
        <f>[17]C1!O$416/$A$5</f>
        <v>36.315711299999997</v>
      </c>
      <c r="S51" s="619">
        <f t="shared" si="20"/>
        <v>32.808477804801591</v>
      </c>
      <c r="T51" s="619">
        <f t="shared" si="26"/>
        <v>46.981432520000006</v>
      </c>
      <c r="U51" s="619">
        <f t="shared" si="21"/>
        <v>42.444144170465528</v>
      </c>
      <c r="V51" s="619">
        <f t="shared" si="27"/>
        <v>113.532022</v>
      </c>
      <c r="W51" s="619">
        <f t="shared" si="28"/>
        <v>113.532022</v>
      </c>
      <c r="X51" s="619">
        <f t="shared" si="29"/>
        <v>28.762529449999999</v>
      </c>
      <c r="Y51" s="619">
        <f t="shared" si="22"/>
        <v>25.334288021400692</v>
      </c>
      <c r="Z51" s="640">
        <v>14</v>
      </c>
      <c r="AA51" s="619">
        <f t="shared" si="30"/>
        <v>0</v>
      </c>
      <c r="AB51" s="619">
        <f t="shared" si="31"/>
        <v>36.411150299999996</v>
      </c>
      <c r="AC51" s="619">
        <f t="shared" si="23"/>
        <v>32.071260300463948</v>
      </c>
      <c r="AD51" s="619">
        <f t="shared" si="32"/>
        <v>48.358342250000007</v>
      </c>
      <c r="AE51" s="619">
        <f t="shared" si="24"/>
        <v>42.594451678135357</v>
      </c>
      <c r="AF51" s="299">
        <v>13</v>
      </c>
      <c r="AG51" s="509" t="s">
        <v>208</v>
      </c>
    </row>
    <row r="52" spans="1:33" s="510" customFormat="1" ht="39" customHeight="1">
      <c r="A52" s="649" t="s">
        <v>27</v>
      </c>
      <c r="B52" s="638"/>
      <c r="C52" s="650">
        <v>15</v>
      </c>
      <c r="D52" s="619">
        <f>[17]C1!E$422/$A$5</f>
        <v>0.03</v>
      </c>
      <c r="E52" s="619">
        <f>[17]C1!F$422/$A$5</f>
        <v>0.03</v>
      </c>
      <c r="F52" s="619">
        <f>[17]C1!G$422/$A$5</f>
        <v>7.4999999999999997E-3</v>
      </c>
      <c r="G52" s="619">
        <f t="shared" si="17"/>
        <v>25</v>
      </c>
      <c r="H52" s="619">
        <f>[17]C1!H$422/$A$5</f>
        <v>0</v>
      </c>
      <c r="I52" s="619">
        <f>[17]C1!I$422/$A$5</f>
        <v>0</v>
      </c>
      <c r="J52" s="619">
        <f t="shared" si="18"/>
        <v>0</v>
      </c>
      <c r="K52" s="619">
        <f t="shared" si="25"/>
        <v>2.2499999999999999E-2</v>
      </c>
      <c r="L52" s="619">
        <f>[17]C1!K$422/$A$5</f>
        <v>122.68683900000001</v>
      </c>
      <c r="M52" s="619">
        <f>[17]C1!L$422/$A$5</f>
        <v>122.68683900000001</v>
      </c>
      <c r="N52" s="619">
        <f>[17]C1!M$422/$A$5</f>
        <v>91.171151399999999</v>
      </c>
      <c r="O52" s="619">
        <f t="shared" si="19"/>
        <v>74.312087704859678</v>
      </c>
      <c r="P52" s="640">
        <v>6</v>
      </c>
      <c r="Q52" s="619">
        <f>[17]C1!N$422/$A$5</f>
        <v>0</v>
      </c>
      <c r="R52" s="619">
        <f>[17]C1!O$422/$A$5</f>
        <v>26.533008710000001</v>
      </c>
      <c r="S52" s="619">
        <f t="shared" si="20"/>
        <v>21.626613682662406</v>
      </c>
      <c r="T52" s="619">
        <f t="shared" si="26"/>
        <v>4.9826788900000061</v>
      </c>
      <c r="U52" s="619">
        <f t="shared" si="21"/>
        <v>4.0612986124779082</v>
      </c>
      <c r="V52" s="619">
        <f t="shared" si="27"/>
        <v>122.71683900000001</v>
      </c>
      <c r="W52" s="619">
        <f t="shared" si="28"/>
        <v>122.71683900000001</v>
      </c>
      <c r="X52" s="619">
        <f t="shared" si="29"/>
        <v>91.178651399999993</v>
      </c>
      <c r="Y52" s="619">
        <f t="shared" si="22"/>
        <v>74.30003261410603</v>
      </c>
      <c r="Z52" s="640">
        <v>6</v>
      </c>
      <c r="AA52" s="619">
        <f t="shared" si="30"/>
        <v>0</v>
      </c>
      <c r="AB52" s="619">
        <f t="shared" si="31"/>
        <v>26.533008710000001</v>
      </c>
      <c r="AC52" s="619">
        <f t="shared" si="23"/>
        <v>21.621326727622115</v>
      </c>
      <c r="AD52" s="619">
        <f t="shared" si="32"/>
        <v>5.005178890000006</v>
      </c>
      <c r="AE52" s="619">
        <f t="shared" si="24"/>
        <v>4.0786406582718495</v>
      </c>
      <c r="AF52" s="299">
        <v>14</v>
      </c>
      <c r="AG52" s="509" t="s">
        <v>77</v>
      </c>
    </row>
    <row r="53" spans="1:33" s="510" customFormat="1" ht="1.5" hidden="1" customHeight="1">
      <c r="A53" s="649" t="s">
        <v>137</v>
      </c>
      <c r="B53" s="638"/>
      <c r="C53" s="650">
        <v>9</v>
      </c>
      <c r="D53" s="619">
        <f>[17]C1!E$406/$A$5</f>
        <v>0</v>
      </c>
      <c r="E53" s="619">
        <f>[17]C1!F$406/$A$5</f>
        <v>0</v>
      </c>
      <c r="F53" s="619">
        <f>[17]C1!G$406/$A$5</f>
        <v>0</v>
      </c>
      <c r="G53" s="619">
        <f t="shared" si="17"/>
        <v>0</v>
      </c>
      <c r="H53" s="619">
        <f>[17]C1!H$406/$A$5</f>
        <v>0</v>
      </c>
      <c r="I53" s="619">
        <f>[17]C1!I$406/$A$5</f>
        <v>0</v>
      </c>
      <c r="J53" s="619">
        <f t="shared" si="18"/>
        <v>0</v>
      </c>
      <c r="K53" s="619">
        <f t="shared" si="25"/>
        <v>0</v>
      </c>
      <c r="L53" s="619">
        <f>[17]C1!K$406/$A$5</f>
        <v>0</v>
      </c>
      <c r="M53" s="619">
        <f>[17]C1!L$406/$A$5</f>
        <v>0</v>
      </c>
      <c r="N53" s="619">
        <f>[17]C1!M$406/$A$5</f>
        <v>0</v>
      </c>
      <c r="O53" s="619">
        <f t="shared" si="19"/>
        <v>0</v>
      </c>
      <c r="P53" s="640"/>
      <c r="Q53" s="619">
        <f>[17]C1!N$406/$A$5</f>
        <v>0</v>
      </c>
      <c r="R53" s="619">
        <f>[17]C1!O$406/$A$5</f>
        <v>0</v>
      </c>
      <c r="S53" s="619">
        <f t="shared" si="20"/>
        <v>0</v>
      </c>
      <c r="T53" s="619">
        <f t="shared" si="26"/>
        <v>0</v>
      </c>
      <c r="U53" s="619">
        <f t="shared" si="21"/>
        <v>0</v>
      </c>
      <c r="V53" s="619">
        <f t="shared" si="27"/>
        <v>0</v>
      </c>
      <c r="W53" s="619">
        <f t="shared" si="28"/>
        <v>0</v>
      </c>
      <c r="X53" s="619">
        <f t="shared" si="29"/>
        <v>0</v>
      </c>
      <c r="Y53" s="651">
        <f t="shared" si="22"/>
        <v>0</v>
      </c>
      <c r="Z53" s="640"/>
      <c r="AA53" s="619">
        <f t="shared" si="30"/>
        <v>0</v>
      </c>
      <c r="AB53" s="619">
        <f t="shared" si="31"/>
        <v>0</v>
      </c>
      <c r="AC53" s="619">
        <f t="shared" si="23"/>
        <v>0</v>
      </c>
      <c r="AD53" s="619">
        <f t="shared" si="32"/>
        <v>0</v>
      </c>
      <c r="AE53" s="619">
        <f t="shared" si="24"/>
        <v>0</v>
      </c>
      <c r="AF53" s="301">
        <v>15</v>
      </c>
      <c r="AG53" s="509" t="s">
        <v>250</v>
      </c>
    </row>
    <row r="54" spans="1:33" s="510" customFormat="1" ht="33" hidden="1" customHeight="1">
      <c r="A54" s="649" t="s">
        <v>136</v>
      </c>
      <c r="B54" s="638"/>
      <c r="C54" s="650">
        <v>4</v>
      </c>
      <c r="D54" s="619">
        <f>[17]C1!E$311/$A$5</f>
        <v>0</v>
      </c>
      <c r="E54" s="619">
        <f>[17]C1!F$311/$A$5</f>
        <v>0</v>
      </c>
      <c r="F54" s="619">
        <f>[17]C1!G$311/$A$5</f>
        <v>0</v>
      </c>
      <c r="G54" s="619">
        <f t="shared" si="17"/>
        <v>0</v>
      </c>
      <c r="H54" s="619">
        <f>[17]C1!H$311/$A$5</f>
        <v>0</v>
      </c>
      <c r="I54" s="619">
        <f>[17]C1!I$311/$A$5</f>
        <v>0</v>
      </c>
      <c r="J54" s="619">
        <f t="shared" si="18"/>
        <v>0</v>
      </c>
      <c r="K54" s="619">
        <f>[17]C1!K$311/$A$5</f>
        <v>0</v>
      </c>
      <c r="L54" s="619">
        <f>[17]C1!K$311/$A$5</f>
        <v>0</v>
      </c>
      <c r="M54" s="619">
        <f>[17]C1!L$311/$A$5</f>
        <v>0</v>
      </c>
      <c r="N54" s="619">
        <f>[17]C1!M$311/$A$5</f>
        <v>0</v>
      </c>
      <c r="O54" s="619">
        <f t="shared" si="19"/>
        <v>0</v>
      </c>
      <c r="P54" s="640"/>
      <c r="Q54" s="619">
        <f>[17]C1!N$311/$A$5</f>
        <v>0</v>
      </c>
      <c r="R54" s="619">
        <f>[17]C1!O$311/$A$5</f>
        <v>0</v>
      </c>
      <c r="S54" s="619">
        <f t="shared" si="20"/>
        <v>0</v>
      </c>
      <c r="T54" s="619">
        <f t="shared" si="26"/>
        <v>0</v>
      </c>
      <c r="U54" s="619">
        <f t="shared" si="21"/>
        <v>0</v>
      </c>
      <c r="V54" s="619">
        <f t="shared" si="27"/>
        <v>0</v>
      </c>
      <c r="W54" s="619">
        <f t="shared" si="28"/>
        <v>0</v>
      </c>
      <c r="X54" s="619">
        <f t="shared" si="29"/>
        <v>0</v>
      </c>
      <c r="Y54" s="619">
        <f t="shared" si="22"/>
        <v>0</v>
      </c>
      <c r="Z54" s="640"/>
      <c r="AA54" s="619"/>
      <c r="AB54" s="619">
        <f>I54+R54</f>
        <v>0</v>
      </c>
      <c r="AC54" s="619">
        <f t="shared" si="23"/>
        <v>0</v>
      </c>
      <c r="AD54" s="619">
        <f t="shared" si="32"/>
        <v>0</v>
      </c>
      <c r="AE54" s="619">
        <f t="shared" si="24"/>
        <v>0</v>
      </c>
      <c r="AF54" s="299">
        <v>16</v>
      </c>
      <c r="AG54" s="509" t="s">
        <v>113</v>
      </c>
    </row>
    <row r="55" spans="1:33" s="510" customFormat="1" ht="29.25" customHeight="1">
      <c r="A55" s="526"/>
      <c r="B55" s="642"/>
      <c r="C55" s="641"/>
      <c r="D55" s="531"/>
      <c r="E55" s="531"/>
      <c r="F55" s="531"/>
      <c r="G55" s="531"/>
      <c r="H55" s="531"/>
      <c r="I55" s="531"/>
      <c r="J55" s="531"/>
      <c r="K55" s="531"/>
      <c r="L55" s="531"/>
      <c r="M55" s="531"/>
      <c r="N55" s="531"/>
      <c r="O55" s="531"/>
      <c r="P55" s="645"/>
      <c r="Q55" s="531"/>
      <c r="R55" s="531"/>
      <c r="S55" s="531"/>
      <c r="T55" s="531"/>
      <c r="U55" s="531"/>
      <c r="V55" s="531"/>
      <c r="W55" s="531"/>
      <c r="X55" s="531"/>
      <c r="Y55" s="531"/>
      <c r="Z55" s="645"/>
      <c r="AA55" s="531"/>
      <c r="AB55" s="531"/>
      <c r="AC55" s="531"/>
      <c r="AD55" s="531"/>
      <c r="AE55" s="531"/>
      <c r="AF55" s="299"/>
      <c r="AG55" s="509"/>
    </row>
    <row r="56" spans="1:33" s="510" customFormat="1" ht="21">
      <c r="A56" s="652"/>
      <c r="B56" s="653"/>
      <c r="C56" s="654"/>
      <c r="D56" s="652"/>
      <c r="E56" s="531"/>
      <c r="F56" s="531"/>
      <c r="G56" s="531"/>
      <c r="H56" s="531"/>
      <c r="I56" s="531"/>
      <c r="J56" s="531"/>
      <c r="K56" s="531"/>
      <c r="L56" s="531"/>
      <c r="M56" s="531"/>
      <c r="N56" s="531"/>
      <c r="O56" s="531"/>
      <c r="P56" s="645"/>
      <c r="Q56" s="531"/>
      <c r="R56" s="531"/>
      <c r="S56" s="531"/>
      <c r="T56" s="531"/>
      <c r="U56" s="531"/>
      <c r="V56" s="531"/>
      <c r="W56" s="531"/>
      <c r="X56" s="531"/>
      <c r="Y56" s="531"/>
      <c r="Z56" s="645"/>
      <c r="AA56" s="531"/>
      <c r="AB56" s="531"/>
      <c r="AC56" s="531"/>
      <c r="AD56" s="531"/>
      <c r="AE56" s="531"/>
      <c r="AF56" s="299"/>
      <c r="AG56" s="509"/>
    </row>
    <row r="57" spans="1:33" s="510" customFormat="1" ht="21" hidden="1">
      <c r="A57" s="655"/>
      <c r="B57" s="509"/>
      <c r="C57" s="641"/>
      <c r="D57" s="531"/>
      <c r="E57" s="531"/>
      <c r="F57" s="531"/>
      <c r="G57" s="531"/>
      <c r="H57" s="531"/>
      <c r="I57" s="531"/>
      <c r="J57" s="531"/>
      <c r="K57" s="531"/>
      <c r="L57" s="531"/>
      <c r="M57" s="531"/>
      <c r="N57" s="531"/>
      <c r="O57" s="531"/>
      <c r="P57" s="645"/>
      <c r="Q57" s="531"/>
      <c r="R57" s="531"/>
      <c r="S57" s="531"/>
      <c r="T57" s="531"/>
      <c r="U57" s="531"/>
      <c r="V57" s="531"/>
      <c r="W57" s="531"/>
      <c r="X57" s="531"/>
      <c r="Y57" s="531"/>
      <c r="Z57" s="645"/>
      <c r="AA57" s="531"/>
      <c r="AB57" s="531"/>
      <c r="AC57" s="531"/>
      <c r="AD57" s="531"/>
      <c r="AE57" s="531"/>
      <c r="AF57" s="299"/>
      <c r="AG57" s="509"/>
    </row>
    <row r="58" spans="1:33" s="510" customFormat="1" ht="21">
      <c r="A58" s="655"/>
      <c r="B58" s="509"/>
      <c r="C58" s="641"/>
      <c r="D58" s="531"/>
      <c r="E58" s="531"/>
      <c r="F58" s="531"/>
      <c r="G58" s="531"/>
      <c r="H58" s="531"/>
      <c r="I58" s="531"/>
      <c r="J58" s="531"/>
      <c r="K58" s="531"/>
      <c r="L58" s="531"/>
      <c r="M58" s="531"/>
      <c r="N58" s="531"/>
      <c r="O58" s="531"/>
      <c r="P58" s="645"/>
      <c r="Q58" s="531"/>
      <c r="R58" s="531"/>
      <c r="S58" s="531"/>
      <c r="T58" s="531"/>
      <c r="U58" s="531"/>
      <c r="V58" s="531"/>
      <c r="W58" s="531"/>
      <c r="X58" s="531"/>
      <c r="Y58" s="531"/>
      <c r="Z58" s="645"/>
      <c r="AA58" s="531"/>
      <c r="AB58" s="531"/>
      <c r="AC58" s="531"/>
      <c r="AD58" s="531"/>
      <c r="AE58" s="531"/>
      <c r="AF58" s="299"/>
      <c r="AG58" s="509"/>
    </row>
    <row r="59" spans="1:33" s="510" customFormat="1" ht="21">
      <c r="A59" s="655"/>
      <c r="B59" s="509"/>
      <c r="C59" s="641"/>
      <c r="D59" s="531"/>
      <c r="E59" s="531"/>
      <c r="F59" s="531"/>
      <c r="G59" s="531"/>
      <c r="H59" s="531"/>
      <c r="I59" s="531"/>
      <c r="J59" s="531"/>
      <c r="K59" s="531"/>
      <c r="L59" s="531"/>
      <c r="M59" s="531"/>
      <c r="N59" s="531"/>
      <c r="O59" s="531"/>
      <c r="P59" s="645"/>
      <c r="Q59" s="531"/>
      <c r="R59" s="531"/>
      <c r="S59" s="531"/>
      <c r="T59" s="531"/>
      <c r="U59" s="531"/>
      <c r="V59" s="531"/>
      <c r="W59" s="531"/>
      <c r="X59" s="531"/>
      <c r="Y59" s="531"/>
      <c r="Z59" s="645"/>
      <c r="AA59" s="531"/>
      <c r="AB59" s="531"/>
      <c r="AC59" s="531"/>
      <c r="AD59" s="531"/>
      <c r="AE59" s="531"/>
      <c r="AF59" s="299"/>
      <c r="AG59" s="509"/>
    </row>
    <row r="60" spans="1:33" s="510" customFormat="1" ht="21">
      <c r="A60" s="655"/>
      <c r="B60" s="509"/>
      <c r="C60" s="641"/>
      <c r="D60" s="531"/>
      <c r="E60" s="531"/>
      <c r="F60" s="531"/>
      <c r="G60" s="531"/>
      <c r="H60" s="531"/>
      <c r="I60" s="531"/>
      <c r="J60" s="531"/>
      <c r="K60" s="531"/>
      <c r="L60" s="531"/>
      <c r="M60" s="531"/>
      <c r="N60" s="531"/>
      <c r="O60" s="531"/>
      <c r="P60" s="645"/>
      <c r="Q60" s="531"/>
      <c r="R60" s="531"/>
      <c r="S60" s="531"/>
      <c r="T60" s="531"/>
      <c r="U60" s="531"/>
      <c r="V60" s="531"/>
      <c r="W60" s="531"/>
      <c r="X60" s="531"/>
      <c r="Y60" s="531"/>
      <c r="Z60" s="645"/>
      <c r="AA60" s="531"/>
      <c r="AB60" s="531"/>
      <c r="AC60" s="531"/>
      <c r="AD60" s="531"/>
      <c r="AE60" s="531"/>
      <c r="AF60" s="299"/>
      <c r="AG60" s="509"/>
    </row>
    <row r="61" spans="1:33" s="510" customFormat="1" ht="21">
      <c r="A61" s="526" t="s">
        <v>418</v>
      </c>
      <c r="B61" s="509"/>
      <c r="C61" s="641"/>
      <c r="D61" s="531"/>
      <c r="E61" s="531"/>
      <c r="F61" s="531"/>
      <c r="G61" s="531"/>
      <c r="H61" s="531"/>
      <c r="I61" s="531"/>
      <c r="J61" s="531"/>
      <c r="K61" s="531"/>
      <c r="L61" s="531"/>
      <c r="M61" s="531"/>
      <c r="N61" s="531"/>
      <c r="O61" s="531"/>
      <c r="P61" s="645"/>
      <c r="Q61" s="531"/>
      <c r="R61" s="531"/>
      <c r="S61" s="531"/>
      <c r="T61" s="531"/>
      <c r="U61" s="531"/>
      <c r="V61" s="531"/>
      <c r="W61" s="531"/>
      <c r="X61" s="531"/>
      <c r="Y61" s="531"/>
      <c r="Z61" s="645"/>
      <c r="AA61" s="531"/>
      <c r="AB61" s="531"/>
      <c r="AC61" s="531"/>
      <c r="AD61" s="531"/>
      <c r="AE61" s="531"/>
      <c r="AF61" s="299"/>
      <c r="AG61" s="509"/>
    </row>
    <row r="62" spans="1:33" s="510" customFormat="1" ht="21">
      <c r="A62" s="652" t="s">
        <v>413</v>
      </c>
      <c r="B62" s="509"/>
      <c r="C62" s="641"/>
      <c r="D62" s="531"/>
      <c r="E62" s="531"/>
      <c r="F62" s="531"/>
      <c r="G62" s="531"/>
      <c r="H62" s="531"/>
      <c r="I62" s="531"/>
      <c r="J62" s="531"/>
      <c r="K62" s="531"/>
      <c r="L62" s="531"/>
      <c r="M62" s="531"/>
      <c r="N62" s="531"/>
      <c r="O62" s="531"/>
      <c r="P62" s="531"/>
      <c r="Q62" s="531"/>
      <c r="R62" s="531"/>
      <c r="S62" s="531"/>
      <c r="T62" s="531"/>
      <c r="U62" s="531"/>
      <c r="V62" s="531"/>
      <c r="W62" s="531"/>
      <c r="X62" s="531"/>
      <c r="Y62" s="531"/>
      <c r="Z62" s="645"/>
      <c r="AA62" s="531"/>
      <c r="AB62" s="531"/>
      <c r="AC62" s="531"/>
      <c r="AD62" s="531"/>
      <c r="AE62" s="531"/>
      <c r="AF62" s="299"/>
      <c r="AG62" s="509"/>
    </row>
    <row r="63" spans="1:33" s="510" customFormat="1" ht="21">
      <c r="A63" s="652"/>
      <c r="B63" s="509"/>
      <c r="C63" s="641"/>
      <c r="D63" s="531"/>
      <c r="E63" s="531"/>
      <c r="F63" s="531"/>
      <c r="G63" s="531"/>
      <c r="H63" s="531"/>
      <c r="I63" s="531"/>
      <c r="J63" s="531"/>
      <c r="K63" s="531"/>
      <c r="L63" s="531"/>
      <c r="M63" s="531"/>
      <c r="N63" s="531"/>
      <c r="O63" s="531"/>
      <c r="P63" s="531"/>
      <c r="Q63" s="531"/>
      <c r="R63" s="531"/>
      <c r="S63" s="531"/>
      <c r="T63" s="531"/>
      <c r="U63" s="531"/>
      <c r="V63" s="531"/>
      <c r="W63" s="531"/>
      <c r="X63" s="531"/>
      <c r="Y63" s="531"/>
      <c r="Z63" s="645"/>
      <c r="AA63" s="531"/>
      <c r="AB63" s="531"/>
      <c r="AC63" s="531"/>
      <c r="AD63" s="531"/>
      <c r="AE63" s="531"/>
      <c r="AF63" s="299"/>
      <c r="AG63" s="509"/>
    </row>
    <row r="64" spans="1:33" s="510" customFormat="1" ht="21">
      <c r="A64" s="655"/>
      <c r="B64" s="509"/>
      <c r="C64" s="641"/>
      <c r="D64" s="531"/>
      <c r="E64" s="531"/>
      <c r="F64" s="531"/>
      <c r="G64" s="531"/>
      <c r="H64" s="531"/>
      <c r="I64" s="531"/>
      <c r="J64" s="531"/>
      <c r="K64" s="531"/>
      <c r="L64" s="531"/>
      <c r="M64" s="531"/>
      <c r="N64" s="531"/>
      <c r="O64" s="531"/>
      <c r="P64" s="645"/>
      <c r="Q64" s="531"/>
      <c r="R64" s="531"/>
      <c r="S64" s="531"/>
      <c r="T64" s="531"/>
      <c r="U64" s="531"/>
      <c r="V64" s="531"/>
      <c r="W64" s="531"/>
      <c r="X64" s="531"/>
      <c r="Y64" s="531"/>
      <c r="Z64" s="645"/>
      <c r="AA64" s="531"/>
      <c r="AB64" s="531"/>
      <c r="AC64" s="531"/>
      <c r="AD64" s="531"/>
      <c r="AE64" s="531"/>
      <c r="AF64" s="299"/>
      <c r="AG64" s="509"/>
    </row>
    <row r="65" spans="1:34" s="510" customFormat="1" ht="21">
      <c r="A65" s="655"/>
      <c r="B65" s="509"/>
      <c r="C65" s="641"/>
      <c r="D65" s="531"/>
      <c r="E65" s="531"/>
      <c r="F65" s="531"/>
      <c r="G65" s="531"/>
      <c r="H65" s="531"/>
      <c r="I65" s="531"/>
      <c r="J65" s="531"/>
      <c r="K65" s="531"/>
      <c r="L65" s="531"/>
      <c r="M65" s="531"/>
      <c r="N65" s="531"/>
      <c r="O65" s="531"/>
      <c r="P65" s="645"/>
      <c r="Q65" s="531"/>
      <c r="R65" s="531"/>
      <c r="S65" s="531"/>
      <c r="T65" s="531"/>
      <c r="U65" s="531"/>
      <c r="V65" s="531"/>
      <c r="W65" s="531"/>
      <c r="X65" s="531"/>
      <c r="Y65" s="531"/>
      <c r="Z65" s="645"/>
      <c r="AA65" s="531"/>
      <c r="AB65" s="531"/>
      <c r="AC65" s="531"/>
      <c r="AD65" s="531"/>
      <c r="AE65" s="531"/>
      <c r="AF65" s="299"/>
      <c r="AG65" s="509"/>
    </row>
    <row r="66" spans="1:34" s="510" customFormat="1" ht="41.25" customHeight="1">
      <c r="A66" s="656" t="s">
        <v>114</v>
      </c>
      <c r="B66" s="647"/>
      <c r="C66" s="657"/>
      <c r="D66" s="658">
        <f>SUM(D67:D82)</f>
        <v>25.451773999999997</v>
      </c>
      <c r="E66" s="658">
        <f>SUM(E67:E82)</f>
        <v>25.451773999999997</v>
      </c>
      <c r="F66" s="658">
        <f>SUM(F67:F82)</f>
        <v>21.274143479999999</v>
      </c>
      <c r="G66" s="619">
        <f t="shared" ref="G66:G82" si="33">IF($F66=0,0,$F66*100/$D66)</f>
        <v>83.586092977251809</v>
      </c>
      <c r="H66" s="658">
        <f>SUM(H67:H82)</f>
        <v>0</v>
      </c>
      <c r="I66" s="658">
        <f>SUM(I67:I82)</f>
        <v>0.31480209999999997</v>
      </c>
      <c r="J66" s="619">
        <f t="shared" ref="J66:J82" si="34">IF($I66=0,0,$I66*100/$D66)</f>
        <v>1.236857202959605</v>
      </c>
      <c r="K66" s="658">
        <f>SUM(K67:K82)</f>
        <v>3.8628284200000005</v>
      </c>
      <c r="L66" s="658">
        <f>SUM(L67:L82)</f>
        <v>3361.2467475599997</v>
      </c>
      <c r="M66" s="658">
        <f>SUM(M67:M82)</f>
        <v>3361.2467475599997</v>
      </c>
      <c r="N66" s="658">
        <f>SUM(N67:N82)</f>
        <v>2316.2562178899998</v>
      </c>
      <c r="O66" s="619">
        <f t="shared" ref="O66:O82" si="35">IF($N66=0,0,$N66*100/$L66)</f>
        <v>68.910627271604483</v>
      </c>
      <c r="P66" s="629"/>
      <c r="Q66" s="658">
        <f>SUM(Q67:Q82)</f>
        <v>0</v>
      </c>
      <c r="R66" s="658">
        <f>SUM(R67:R82)</f>
        <v>771.70768635000013</v>
      </c>
      <c r="S66" s="619">
        <f t="shared" ref="S66:S82" si="36">IF($R66=0,0,$R66*100/$L66)</f>
        <v>22.958971605110488</v>
      </c>
      <c r="T66" s="658">
        <f>SUM(T67:T82)</f>
        <v>273.2828433200001</v>
      </c>
      <c r="U66" s="617">
        <f t="shared" ref="U66:U82" si="37">IF($T66=0,0,$T66*100/$L66)</f>
        <v>8.1304011232850399</v>
      </c>
      <c r="V66" s="658">
        <f>SUM(V67:V82)</f>
        <v>3386.6985215599998</v>
      </c>
      <c r="W66" s="658">
        <f>SUM(W67:W82)</f>
        <v>3386.6985215599998</v>
      </c>
      <c r="X66" s="658">
        <f>SUM(X67:X82)</f>
        <v>2337.5303613699998</v>
      </c>
      <c r="Y66" s="619">
        <f t="shared" ref="Y66:Y82" si="38">IF($X66=0,0,$X66*100/$V66)</f>
        <v>69.020916579645061</v>
      </c>
      <c r="Z66" s="629"/>
      <c r="AA66" s="658">
        <f>SUM(AA67:AA82)</f>
        <v>0</v>
      </c>
      <c r="AB66" s="658">
        <f>SUM(AB67:AB82)</f>
        <v>772.02248845000008</v>
      </c>
      <c r="AC66" s="619">
        <f t="shared" ref="AC66:AC82" si="39">IF($AB66=0,0,$AB66*100/$V66)</f>
        <v>22.795725203623583</v>
      </c>
      <c r="AD66" s="658">
        <f>SUM(AD67:AD82)</f>
        <v>277.14567174000001</v>
      </c>
      <c r="AE66" s="658">
        <f t="shared" ref="AE66:AE82" si="40">IF($AD66=0,0,$AD66*100/$V66)</f>
        <v>8.1833582167313672</v>
      </c>
      <c r="AF66" s="299"/>
      <c r="AG66" s="509"/>
    </row>
    <row r="67" spans="1:34" s="510" customFormat="1" ht="42" customHeight="1">
      <c r="A67" s="659" t="s">
        <v>271</v>
      </c>
      <c r="B67" s="638"/>
      <c r="C67" s="627">
        <v>2</v>
      </c>
      <c r="D67" s="658">
        <f>[17]C1!E$957/$A$5</f>
        <v>0.98019999999999996</v>
      </c>
      <c r="E67" s="658">
        <f>[17]C1!F$957/$A$5</f>
        <v>0.98019999999999996</v>
      </c>
      <c r="F67" s="658">
        <f>[17]C1!G$957/$A$5</f>
        <v>0.75506737999999995</v>
      </c>
      <c r="G67" s="619">
        <f t="shared" si="33"/>
        <v>77.031971026321159</v>
      </c>
      <c r="H67" s="658">
        <f>[17]C1!H$957/$A$5</f>
        <v>0</v>
      </c>
      <c r="I67" s="658">
        <f>[17]C1!I$957/$A$5</f>
        <v>9.7999999999999997E-3</v>
      </c>
      <c r="J67" s="619">
        <f t="shared" si="34"/>
        <v>0.99979596000816162</v>
      </c>
      <c r="K67" s="619">
        <f t="shared" ref="K67:K82" si="41">D67-F67-I67-H67</f>
        <v>0.21533262</v>
      </c>
      <c r="L67" s="619">
        <f>[17]C1!K$957/$A$5</f>
        <v>154.2843</v>
      </c>
      <c r="M67" s="619">
        <f>[17]C1!L$957/$A$5</f>
        <v>154.2843</v>
      </c>
      <c r="N67" s="658">
        <f>[17]C1!M$957/$A$5</f>
        <v>86.681560680000004</v>
      </c>
      <c r="O67" s="619">
        <f t="shared" si="35"/>
        <v>56.18300804424041</v>
      </c>
      <c r="P67" s="640">
        <v>12</v>
      </c>
      <c r="Q67" s="619">
        <f>[17]C1!N$957/$A$5</f>
        <v>0</v>
      </c>
      <c r="R67" s="658">
        <f>[17]C1!O$957/$A$5</f>
        <v>30.4369087</v>
      </c>
      <c r="S67" s="619">
        <f t="shared" si="36"/>
        <v>19.727806847488694</v>
      </c>
      <c r="T67" s="658">
        <f t="shared" ref="T67:T82" si="42">L67-N67-R67-Q67</f>
        <v>37.165830619999994</v>
      </c>
      <c r="U67" s="617">
        <f t="shared" si="37"/>
        <v>24.089185108270893</v>
      </c>
      <c r="V67" s="661">
        <f t="shared" ref="V67:V82" si="43">D67+L67</f>
        <v>155.2645</v>
      </c>
      <c r="W67" s="661">
        <f t="shared" ref="W67:W82" si="44">E67+M67</f>
        <v>155.2645</v>
      </c>
      <c r="X67" s="661">
        <f t="shared" ref="X67:X82" si="45">F67+N67</f>
        <v>87.436628060000004</v>
      </c>
      <c r="Y67" s="619">
        <f t="shared" si="38"/>
        <v>56.314629590151</v>
      </c>
      <c r="Z67" s="640">
        <v>12</v>
      </c>
      <c r="AA67" s="658">
        <f t="shared" ref="AA67:AA82" si="46">H67+Q67</f>
        <v>0</v>
      </c>
      <c r="AB67" s="658">
        <f t="shared" ref="AB67:AB82" si="47">I67+R67</f>
        <v>30.446708699999999</v>
      </c>
      <c r="AC67" s="658">
        <f t="shared" si="39"/>
        <v>19.609575079944225</v>
      </c>
      <c r="AD67" s="658">
        <f t="shared" ref="AD67:AD82" si="48">K67+T67</f>
        <v>37.381163239999992</v>
      </c>
      <c r="AE67" s="658">
        <f t="shared" si="40"/>
        <v>24.075795329904771</v>
      </c>
      <c r="AF67" s="299">
        <v>1</v>
      </c>
      <c r="AG67" s="645" t="s">
        <v>430</v>
      </c>
    </row>
    <row r="68" spans="1:34" s="510" customFormat="1" ht="42" customHeight="1">
      <c r="A68" s="659" t="s">
        <v>268</v>
      </c>
      <c r="B68" s="638"/>
      <c r="C68" s="627">
        <v>1</v>
      </c>
      <c r="D68" s="658">
        <f>[17]C1!E$967/$A$5</f>
        <v>0.88</v>
      </c>
      <c r="E68" s="658">
        <f>[17]C1!F$967/$A$5</f>
        <v>0.88</v>
      </c>
      <c r="F68" s="658">
        <f>[17]C1!G$967/$A$5</f>
        <v>0.74408426000000005</v>
      </c>
      <c r="G68" s="619">
        <f t="shared" si="33"/>
        <v>84.555029545454545</v>
      </c>
      <c r="H68" s="658">
        <f>[17]C1!H$967/$A$5</f>
        <v>0</v>
      </c>
      <c r="I68" s="658">
        <f>[17]C1!I$967/$A$5</f>
        <v>0</v>
      </c>
      <c r="J68" s="619">
        <f t="shared" si="34"/>
        <v>0</v>
      </c>
      <c r="K68" s="619">
        <f t="shared" si="41"/>
        <v>0.13591573999999995</v>
      </c>
      <c r="L68" s="619">
        <f>[17]C1!K$967/$A$5</f>
        <v>3.9260000000000002</v>
      </c>
      <c r="M68" s="619">
        <f>[17]C1!L$967/$A$5</f>
        <v>3.9260000000000002</v>
      </c>
      <c r="N68" s="658">
        <f>[17]C1!M$967/$A$5</f>
        <v>3.8096837400000001</v>
      </c>
      <c r="O68" s="619">
        <f t="shared" si="35"/>
        <v>97.037283239938859</v>
      </c>
      <c r="P68" s="640">
        <v>2</v>
      </c>
      <c r="Q68" s="619">
        <f>[17]C1!N$967/$A$5</f>
        <v>0</v>
      </c>
      <c r="R68" s="658">
        <f>[17]C1!O$967/$A$5</f>
        <v>0</v>
      </c>
      <c r="S68" s="619">
        <f t="shared" si="36"/>
        <v>0</v>
      </c>
      <c r="T68" s="658">
        <f t="shared" si="42"/>
        <v>0.11631626000000006</v>
      </c>
      <c r="U68" s="617">
        <f t="shared" si="37"/>
        <v>2.9627167600611322</v>
      </c>
      <c r="V68" s="658">
        <f t="shared" si="43"/>
        <v>4.806</v>
      </c>
      <c r="W68" s="658">
        <f t="shared" si="44"/>
        <v>4.806</v>
      </c>
      <c r="X68" s="658">
        <f t="shared" si="45"/>
        <v>4.5537679999999998</v>
      </c>
      <c r="Y68" s="619">
        <f t="shared" si="38"/>
        <v>94.75172700790678</v>
      </c>
      <c r="Z68" s="640">
        <v>2</v>
      </c>
      <c r="AA68" s="658">
        <f t="shared" si="46"/>
        <v>0</v>
      </c>
      <c r="AB68" s="658">
        <f t="shared" si="47"/>
        <v>0</v>
      </c>
      <c r="AC68" s="658">
        <f t="shared" si="39"/>
        <v>0</v>
      </c>
      <c r="AD68" s="658">
        <f t="shared" si="48"/>
        <v>0.25223200000000001</v>
      </c>
      <c r="AE68" s="658">
        <f t="shared" si="40"/>
        <v>5.2482729920932174</v>
      </c>
      <c r="AF68" s="299">
        <v>2</v>
      </c>
      <c r="AG68" s="645" t="s">
        <v>420</v>
      </c>
    </row>
    <row r="69" spans="1:34" s="510" customFormat="1" ht="42" customHeight="1">
      <c r="A69" s="659" t="s">
        <v>278</v>
      </c>
      <c r="B69" s="638"/>
      <c r="C69" s="627">
        <v>3</v>
      </c>
      <c r="D69" s="658">
        <f>[17]C1!E$974/$A$5</f>
        <v>3.1082459999999998</v>
      </c>
      <c r="E69" s="658">
        <f>[17]C1!F$974/$A$5</f>
        <v>3.1082459999999998</v>
      </c>
      <c r="F69" s="658">
        <f>[17]C1!G$974/$A$5</f>
        <v>2.4821823899999997</v>
      </c>
      <c r="G69" s="619">
        <f t="shared" si="33"/>
        <v>79.857977457382717</v>
      </c>
      <c r="H69" s="658">
        <f>[17]C1!H$974/$A$5</f>
        <v>0</v>
      </c>
      <c r="I69" s="658">
        <f>[17]C1!I$974/$A$5</f>
        <v>0</v>
      </c>
      <c r="J69" s="619">
        <f t="shared" si="34"/>
        <v>0</v>
      </c>
      <c r="K69" s="619">
        <f t="shared" si="41"/>
        <v>0.6260636100000001</v>
      </c>
      <c r="L69" s="619">
        <f>[17]C1!K$974/$A$5</f>
        <v>6.2994000000000003</v>
      </c>
      <c r="M69" s="619">
        <f>[17]C1!L$974/$A$5</f>
        <v>6.2994000000000003</v>
      </c>
      <c r="N69" s="658">
        <f>[17]C1!M$974/$A$5</f>
        <v>1.6177724500000001</v>
      </c>
      <c r="O69" s="619">
        <f t="shared" si="35"/>
        <v>25.68137362288472</v>
      </c>
      <c r="P69" s="640">
        <v>16</v>
      </c>
      <c r="Q69" s="619">
        <f>[17]C1!N$974/$A$5</f>
        <v>0</v>
      </c>
      <c r="R69" s="658">
        <f>[17]C1!O$974/$A$5</f>
        <v>8.6470000000000005E-2</v>
      </c>
      <c r="S69" s="619">
        <f t="shared" si="36"/>
        <v>1.3726704130552116</v>
      </c>
      <c r="T69" s="658">
        <f t="shared" si="42"/>
        <v>4.5951575499999997</v>
      </c>
      <c r="U69" s="617">
        <f t="shared" si="37"/>
        <v>72.945955964060062</v>
      </c>
      <c r="V69" s="658">
        <f t="shared" si="43"/>
        <v>9.4076459999999997</v>
      </c>
      <c r="W69" s="658">
        <f t="shared" si="44"/>
        <v>9.4076459999999997</v>
      </c>
      <c r="X69" s="658">
        <f t="shared" si="45"/>
        <v>4.0999548399999997</v>
      </c>
      <c r="Y69" s="619">
        <f t="shared" si="38"/>
        <v>43.581091805537753</v>
      </c>
      <c r="Z69" s="640">
        <v>14</v>
      </c>
      <c r="AA69" s="658">
        <f t="shared" si="46"/>
        <v>0</v>
      </c>
      <c r="AB69" s="658">
        <f t="shared" si="47"/>
        <v>8.6470000000000005E-2</v>
      </c>
      <c r="AC69" s="658">
        <f t="shared" si="39"/>
        <v>0.91914597977007217</v>
      </c>
      <c r="AD69" s="658">
        <f t="shared" si="48"/>
        <v>5.2212211599999998</v>
      </c>
      <c r="AE69" s="658">
        <f t="shared" si="40"/>
        <v>55.499762214692176</v>
      </c>
      <c r="AF69" s="299">
        <v>3</v>
      </c>
      <c r="AG69" s="645" t="s">
        <v>434</v>
      </c>
    </row>
    <row r="70" spans="1:34" s="510" customFormat="1" ht="42" customHeight="1">
      <c r="A70" s="659" t="s">
        <v>273</v>
      </c>
      <c r="B70" s="638"/>
      <c r="C70" s="627">
        <v>4</v>
      </c>
      <c r="D70" s="658">
        <f>[17]C1!E$987/$A$5</f>
        <v>1.5875999999999999</v>
      </c>
      <c r="E70" s="658">
        <f>[17]C1!F$987/$A$5</f>
        <v>1.5875999999999999</v>
      </c>
      <c r="F70" s="658">
        <f>[17]C1!G$987/$A$5</f>
        <v>0.99179192999999999</v>
      </c>
      <c r="G70" s="619">
        <f t="shared" si="33"/>
        <v>62.4711470143613</v>
      </c>
      <c r="H70" s="658">
        <f>[17]C1!H$987/$A$5</f>
        <v>0</v>
      </c>
      <c r="I70" s="658">
        <f>[17]C1!I$987/$A$5</f>
        <v>1.6E-2</v>
      </c>
      <c r="J70" s="619">
        <f t="shared" si="34"/>
        <v>1.0078105316200556</v>
      </c>
      <c r="K70" s="619">
        <f t="shared" si="41"/>
        <v>0.5798080699999999</v>
      </c>
      <c r="L70" s="619">
        <f>[17]C1!K$987/$A$5</f>
        <v>326.57136800000001</v>
      </c>
      <c r="M70" s="619">
        <f>[17]C1!L$987/$A$5</f>
        <v>326.57136800000001</v>
      </c>
      <c r="N70" s="658">
        <f>[17]C1!M$987/$A$5</f>
        <v>123.59684119000001</v>
      </c>
      <c r="O70" s="619">
        <f t="shared" si="35"/>
        <v>37.84680878392254</v>
      </c>
      <c r="P70" s="640">
        <v>14</v>
      </c>
      <c r="Q70" s="619">
        <f>[17]C1!N$957/$A$5</f>
        <v>0</v>
      </c>
      <c r="R70" s="658">
        <f>[17]C1!O$987/$A$5</f>
        <v>185.65409937000001</v>
      </c>
      <c r="S70" s="619">
        <f t="shared" si="36"/>
        <v>56.849472293602908</v>
      </c>
      <c r="T70" s="658">
        <f t="shared" si="42"/>
        <v>17.320427439999975</v>
      </c>
      <c r="U70" s="617">
        <f t="shared" si="37"/>
        <v>5.3037189224745429</v>
      </c>
      <c r="V70" s="658">
        <f t="shared" si="43"/>
        <v>328.15896800000002</v>
      </c>
      <c r="W70" s="658">
        <f t="shared" si="44"/>
        <v>328.15896800000002</v>
      </c>
      <c r="X70" s="658">
        <f t="shared" si="45"/>
        <v>124.58863312000001</v>
      </c>
      <c r="Y70" s="619">
        <f t="shared" si="38"/>
        <v>37.965938849490776</v>
      </c>
      <c r="Z70" s="640">
        <v>15</v>
      </c>
      <c r="AA70" s="658">
        <f t="shared" si="46"/>
        <v>0</v>
      </c>
      <c r="AB70" s="658">
        <f t="shared" si="47"/>
        <v>185.67009937</v>
      </c>
      <c r="AC70" s="658">
        <f t="shared" si="39"/>
        <v>56.5793159643286</v>
      </c>
      <c r="AD70" s="658">
        <f t="shared" si="48"/>
        <v>17.900235509999973</v>
      </c>
      <c r="AE70" s="658">
        <f t="shared" si="40"/>
        <v>5.4547451861806113</v>
      </c>
      <c r="AF70" s="299">
        <v>4</v>
      </c>
      <c r="AG70" s="645" t="s">
        <v>432</v>
      </c>
    </row>
    <row r="71" spans="1:34" s="510" customFormat="1" ht="42" customHeight="1">
      <c r="A71" s="659" t="s">
        <v>274</v>
      </c>
      <c r="B71" s="638"/>
      <c r="C71" s="689">
        <v>5</v>
      </c>
      <c r="D71" s="658">
        <f>[17]C1!E$994/$A$5</f>
        <v>0.5504</v>
      </c>
      <c r="E71" s="658">
        <f>[17]C1!F$994/$A$5</f>
        <v>0.5504</v>
      </c>
      <c r="F71" s="658">
        <f>[17]C1!G$994/$A$5</f>
        <v>0.29733238000000001</v>
      </c>
      <c r="G71" s="619">
        <f t="shared" si="33"/>
        <v>54.021144622093026</v>
      </c>
      <c r="H71" s="658">
        <f>[17]C1!H$994/$A$5</f>
        <v>0</v>
      </c>
      <c r="I71" s="658">
        <f>[17]C1!I$994/$A$5</f>
        <v>0.1956</v>
      </c>
      <c r="J71" s="619">
        <f t="shared" si="34"/>
        <v>35.537790697674417</v>
      </c>
      <c r="K71" s="619">
        <f t="shared" si="41"/>
        <v>5.7467619999999997E-2</v>
      </c>
      <c r="L71" s="619">
        <f>[17]C1!K$994/$A$5</f>
        <v>134.546347</v>
      </c>
      <c r="M71" s="619">
        <f>[17]C1!L$994/$A$5</f>
        <v>134.546347</v>
      </c>
      <c r="N71" s="658">
        <f>[17]C1!M$994/$A$5</f>
        <v>37.151845280000003</v>
      </c>
      <c r="O71" s="619">
        <f t="shared" si="35"/>
        <v>27.612674820521143</v>
      </c>
      <c r="P71" s="640">
        <v>15</v>
      </c>
      <c r="Q71" s="619">
        <f>[17]C1!N$994/$A$5</f>
        <v>0</v>
      </c>
      <c r="R71" s="658">
        <f>[17]C1!O$994/$A$5</f>
        <v>62.947842520000002</v>
      </c>
      <c r="S71" s="619">
        <f t="shared" si="36"/>
        <v>46.78524829811991</v>
      </c>
      <c r="T71" s="658">
        <f t="shared" si="42"/>
        <v>34.446659199999992</v>
      </c>
      <c r="U71" s="617">
        <f t="shared" si="37"/>
        <v>25.602076881358951</v>
      </c>
      <c r="V71" s="658">
        <f t="shared" si="43"/>
        <v>135.09674699999999</v>
      </c>
      <c r="W71" s="658">
        <f t="shared" si="44"/>
        <v>135.09674699999999</v>
      </c>
      <c r="X71" s="658">
        <f t="shared" si="45"/>
        <v>37.449177660000004</v>
      </c>
      <c r="Y71" s="619">
        <f t="shared" si="38"/>
        <v>27.720266025354412</v>
      </c>
      <c r="Z71" s="640">
        <v>16</v>
      </c>
      <c r="AA71" s="658">
        <f t="shared" si="46"/>
        <v>0</v>
      </c>
      <c r="AB71" s="658">
        <f t="shared" si="47"/>
        <v>63.143442520000001</v>
      </c>
      <c r="AC71" s="658">
        <f t="shared" si="39"/>
        <v>46.739424836039909</v>
      </c>
      <c r="AD71" s="658">
        <f t="shared" si="48"/>
        <v>34.504126819999989</v>
      </c>
      <c r="AE71" s="665">
        <f t="shared" si="40"/>
        <v>25.540309138605675</v>
      </c>
      <c r="AF71" s="299">
        <v>5</v>
      </c>
      <c r="AG71" s="645" t="s">
        <v>433</v>
      </c>
      <c r="AH71" s="662"/>
    </row>
    <row r="72" spans="1:34" s="510" customFormat="1" ht="42" customHeight="1">
      <c r="A72" s="659" t="s">
        <v>266</v>
      </c>
      <c r="B72" s="638"/>
      <c r="C72" s="627">
        <v>6</v>
      </c>
      <c r="D72" s="658">
        <f>[17]C1!E$1001/$A$5</f>
        <v>0.88129999999999997</v>
      </c>
      <c r="E72" s="658">
        <f>[17]C1!F$1001/$A$5</f>
        <v>0.88129999999999997</v>
      </c>
      <c r="F72" s="658">
        <f>[17]C1!G$1001/$A$5</f>
        <v>0.69181106000000003</v>
      </c>
      <c r="G72" s="619">
        <f t="shared" si="33"/>
        <v>78.498928855100417</v>
      </c>
      <c r="H72" s="658">
        <f>[17]C1!H$1001/$A$5</f>
        <v>0</v>
      </c>
      <c r="I72" s="658">
        <f>[17]C1!I$1001/$A$5</f>
        <v>3.3185400000000004E-2</v>
      </c>
      <c r="J72" s="619">
        <f t="shared" si="34"/>
        <v>3.7655055032338596</v>
      </c>
      <c r="K72" s="619">
        <f t="shared" si="41"/>
        <v>0.15630353999999994</v>
      </c>
      <c r="L72" s="619">
        <f>[17]C1!K$1001/$A$5</f>
        <v>256.74125400000003</v>
      </c>
      <c r="M72" s="619">
        <f>[17]C1!L$1001/$A$5</f>
        <v>256.74125400000003</v>
      </c>
      <c r="N72" s="658">
        <f>[17]C1!M$1001/$A$5</f>
        <v>221.57184242999998</v>
      </c>
      <c r="O72" s="619">
        <f t="shared" si="35"/>
        <v>86.301612607220477</v>
      </c>
      <c r="P72" s="640">
        <v>4</v>
      </c>
      <c r="Q72" s="619">
        <f>[17]C1!N$1001/$A$5</f>
        <v>0</v>
      </c>
      <c r="R72" s="658">
        <f>[17]C1!O$1001/$A$5</f>
        <v>31.29428768</v>
      </c>
      <c r="S72" s="619">
        <f t="shared" si="36"/>
        <v>12.189037481292351</v>
      </c>
      <c r="T72" s="658">
        <f t="shared" si="42"/>
        <v>3.8751238900000509</v>
      </c>
      <c r="U72" s="617">
        <f t="shared" si="37"/>
        <v>1.50934991148717</v>
      </c>
      <c r="V72" s="658">
        <f t="shared" si="43"/>
        <v>257.62255400000004</v>
      </c>
      <c r="W72" s="658">
        <f t="shared" si="44"/>
        <v>257.62255400000004</v>
      </c>
      <c r="X72" s="658">
        <f t="shared" si="45"/>
        <v>222.26365348999997</v>
      </c>
      <c r="Y72" s="619">
        <f t="shared" si="38"/>
        <v>86.274920436508026</v>
      </c>
      <c r="Z72" s="640">
        <v>5</v>
      </c>
      <c r="AA72" s="658">
        <f t="shared" si="46"/>
        <v>0</v>
      </c>
      <c r="AB72" s="658">
        <f t="shared" si="47"/>
        <v>31.327473080000001</v>
      </c>
      <c r="AC72" s="658">
        <f t="shared" si="39"/>
        <v>12.160221453281608</v>
      </c>
      <c r="AD72" s="658">
        <f t="shared" si="48"/>
        <v>4.0314274300000505</v>
      </c>
      <c r="AE72" s="658">
        <f t="shared" si="40"/>
        <v>1.5648581102103545</v>
      </c>
      <c r="AF72" s="299">
        <v>6</v>
      </c>
      <c r="AG72" s="645" t="s">
        <v>422</v>
      </c>
      <c r="AH72" s="662"/>
    </row>
    <row r="73" spans="1:34" s="510" customFormat="1" ht="42" customHeight="1">
      <c r="A73" s="659" t="s">
        <v>272</v>
      </c>
      <c r="B73" s="638"/>
      <c r="C73" s="627">
        <v>7</v>
      </c>
      <c r="D73" s="658">
        <f>[17]C1!E$1008/$A$5</f>
        <v>1.32552</v>
      </c>
      <c r="E73" s="658">
        <f>[17]C1!F$1008/$A$5</f>
        <v>1.32552</v>
      </c>
      <c r="F73" s="658">
        <f>[17]C1!G$1008/$A$5</f>
        <v>1.20828154</v>
      </c>
      <c r="G73" s="619">
        <f t="shared" si="33"/>
        <v>91.155285472871014</v>
      </c>
      <c r="H73" s="658">
        <f>[17]C1!H$1008/$A$5</f>
        <v>0</v>
      </c>
      <c r="I73" s="658">
        <f>[17]C1!I$1008/$A$5</f>
        <v>0</v>
      </c>
      <c r="J73" s="619">
        <f t="shared" si="34"/>
        <v>0</v>
      </c>
      <c r="K73" s="619">
        <f t="shared" si="41"/>
        <v>0.11723846000000004</v>
      </c>
      <c r="L73" s="619">
        <f>[17]C1!K$1008/$A$5</f>
        <v>218.10477599999999</v>
      </c>
      <c r="M73" s="619">
        <f>[17]C1!L$1008/$A$5</f>
        <v>218.10477599999999</v>
      </c>
      <c r="N73" s="658">
        <f>[17]C1!M$1008/$A$5</f>
        <v>97.602627599999991</v>
      </c>
      <c r="O73" s="619">
        <f t="shared" si="35"/>
        <v>44.750339442360492</v>
      </c>
      <c r="P73" s="640">
        <v>13</v>
      </c>
      <c r="Q73" s="619">
        <f>[17]C1!N$1008/$A$5</f>
        <v>0</v>
      </c>
      <c r="R73" s="658">
        <f>[17]C1!O$1008/$A$5</f>
        <v>56.439482810000001</v>
      </c>
      <c r="S73" s="619">
        <f t="shared" si="36"/>
        <v>25.87723379794306</v>
      </c>
      <c r="T73" s="658">
        <f t="shared" si="42"/>
        <v>64.062665589999995</v>
      </c>
      <c r="U73" s="617">
        <f t="shared" si="37"/>
        <v>29.372426759696449</v>
      </c>
      <c r="V73" s="658">
        <f t="shared" si="43"/>
        <v>219.430296</v>
      </c>
      <c r="W73" s="658">
        <f t="shared" si="44"/>
        <v>219.430296</v>
      </c>
      <c r="X73" s="658">
        <f t="shared" si="45"/>
        <v>98.810909139999993</v>
      </c>
      <c r="Y73" s="619">
        <f t="shared" si="38"/>
        <v>45.03065936710945</v>
      </c>
      <c r="Z73" s="640">
        <v>13</v>
      </c>
      <c r="AA73" s="658">
        <f t="shared" si="46"/>
        <v>0</v>
      </c>
      <c r="AB73" s="658">
        <f t="shared" si="47"/>
        <v>56.439482810000001</v>
      </c>
      <c r="AC73" s="658">
        <f t="shared" si="39"/>
        <v>25.720916317772275</v>
      </c>
      <c r="AD73" s="658">
        <f t="shared" si="48"/>
        <v>64.17990404999999</v>
      </c>
      <c r="AE73" s="658">
        <f t="shared" si="40"/>
        <v>29.248424315118267</v>
      </c>
      <c r="AF73" s="299">
        <v>7</v>
      </c>
      <c r="AG73" s="645" t="s">
        <v>431</v>
      </c>
    </row>
    <row r="74" spans="1:34" s="510" customFormat="1" ht="42" customHeight="1">
      <c r="A74" s="659" t="s">
        <v>265</v>
      </c>
      <c r="B74" s="638"/>
      <c r="C74" s="627">
        <v>8</v>
      </c>
      <c r="D74" s="658">
        <f>[17]C1!E$1015/$A$5</f>
        <v>1.4356599999999999</v>
      </c>
      <c r="E74" s="658">
        <f>[17]C1!F$1015/$A$5</f>
        <v>1.4356599999999999</v>
      </c>
      <c r="F74" s="658">
        <f>[17]C1!G$1015/$A$5</f>
        <v>1.3165562</v>
      </c>
      <c r="G74" s="619">
        <f t="shared" si="33"/>
        <v>91.70389925191202</v>
      </c>
      <c r="H74" s="658">
        <f>[17]C1!H$1015/$A$5</f>
        <v>0</v>
      </c>
      <c r="I74" s="658">
        <f>[17]C1!I$1015/$A$5</f>
        <v>0</v>
      </c>
      <c r="J74" s="619">
        <f t="shared" si="34"/>
        <v>0</v>
      </c>
      <c r="K74" s="619">
        <f t="shared" si="41"/>
        <v>0.11910379999999998</v>
      </c>
      <c r="L74" s="619">
        <f>[17]C1!K$1015/$A$5</f>
        <v>121.214901</v>
      </c>
      <c r="M74" s="619">
        <f>[17]C1!L$1015/$A$5</f>
        <v>121.214901</v>
      </c>
      <c r="N74" s="658">
        <f>[17]C1!M$1015/$A$5</f>
        <v>118.95868148000001</v>
      </c>
      <c r="O74" s="619">
        <f t="shared" si="35"/>
        <v>98.138661582539271</v>
      </c>
      <c r="P74" s="640">
        <v>1</v>
      </c>
      <c r="Q74" s="619">
        <f>[17]C1!N$1015/$A$5</f>
        <v>0</v>
      </c>
      <c r="R74" s="658">
        <f>[17]C1!O$1015/$A$5</f>
        <v>0.56126295000000004</v>
      </c>
      <c r="S74" s="619">
        <f t="shared" si="36"/>
        <v>0.46303131493709676</v>
      </c>
      <c r="T74" s="658">
        <f t="shared" si="42"/>
        <v>1.6949565699999876</v>
      </c>
      <c r="U74" s="617">
        <f t="shared" si="37"/>
        <v>1.3983071025236307</v>
      </c>
      <c r="V74" s="658">
        <f t="shared" si="43"/>
        <v>122.650561</v>
      </c>
      <c r="W74" s="658">
        <f t="shared" si="44"/>
        <v>122.650561</v>
      </c>
      <c r="X74" s="658">
        <f t="shared" si="45"/>
        <v>120.27523768</v>
      </c>
      <c r="Y74" s="619">
        <f t="shared" si="38"/>
        <v>98.063340843585721</v>
      </c>
      <c r="Z74" s="640">
        <v>1</v>
      </c>
      <c r="AA74" s="658">
        <f t="shared" si="46"/>
        <v>0</v>
      </c>
      <c r="AB74" s="658">
        <f t="shared" si="47"/>
        <v>0.56126295000000004</v>
      </c>
      <c r="AC74" s="658">
        <f t="shared" si="39"/>
        <v>0.45761140057076466</v>
      </c>
      <c r="AD74" s="658">
        <f t="shared" si="48"/>
        <v>1.8140603699999875</v>
      </c>
      <c r="AE74" s="658">
        <f t="shared" si="40"/>
        <v>1.47904775584352</v>
      </c>
      <c r="AF74" s="299">
        <v>8</v>
      </c>
      <c r="AG74" s="645" t="s">
        <v>419</v>
      </c>
    </row>
    <row r="75" spans="1:34" s="510" customFormat="1" ht="42" customHeight="1">
      <c r="A75" s="659" t="s">
        <v>270</v>
      </c>
      <c r="B75" s="664"/>
      <c r="C75" s="627">
        <v>9</v>
      </c>
      <c r="D75" s="658">
        <f>[17]C1!E$1022/$A$5</f>
        <v>1.0680000000000001</v>
      </c>
      <c r="E75" s="658">
        <f>[17]C1!F$1022/$A$5</f>
        <v>1.0680000000000001</v>
      </c>
      <c r="F75" s="658">
        <f>[17]C1!G$1022/$A$5</f>
        <v>0.93767418000000002</v>
      </c>
      <c r="G75" s="619">
        <f t="shared" si="33"/>
        <v>87.797207865168545</v>
      </c>
      <c r="H75" s="658">
        <f>[17]C1!H$1022/$A$5</f>
        <v>0</v>
      </c>
      <c r="I75" s="658">
        <f>[17]C1!I$1022/$A$5</f>
        <v>0</v>
      </c>
      <c r="J75" s="619">
        <f t="shared" si="34"/>
        <v>0</v>
      </c>
      <c r="K75" s="619">
        <f t="shared" si="41"/>
        <v>0.13032582000000004</v>
      </c>
      <c r="L75" s="619">
        <f>[17]C1!K$1022/$A$5</f>
        <v>274.38257900000002</v>
      </c>
      <c r="M75" s="619">
        <f>[17]C1!L$1022/$A$5</f>
        <v>274.38257900000002</v>
      </c>
      <c r="N75" s="658">
        <f>[17]C1!M$1022/$A$5</f>
        <v>164.89262910999997</v>
      </c>
      <c r="O75" s="619">
        <f t="shared" si="35"/>
        <v>60.095881346023781</v>
      </c>
      <c r="P75" s="640">
        <v>11</v>
      </c>
      <c r="Q75" s="619">
        <f>[17]C1!N$1022/$A$5</f>
        <v>0</v>
      </c>
      <c r="R75" s="658">
        <f>[17]C1!O$1022/$A$5</f>
        <v>45.864615129999997</v>
      </c>
      <c r="S75" s="619">
        <f t="shared" si="36"/>
        <v>16.715571118675136</v>
      </c>
      <c r="T75" s="658">
        <f t="shared" si="42"/>
        <v>63.625334760000051</v>
      </c>
      <c r="U75" s="617">
        <f t="shared" si="37"/>
        <v>23.188547535301083</v>
      </c>
      <c r="V75" s="658">
        <f t="shared" si="43"/>
        <v>275.450579</v>
      </c>
      <c r="W75" s="658">
        <f t="shared" si="44"/>
        <v>275.450579</v>
      </c>
      <c r="X75" s="658">
        <f t="shared" si="45"/>
        <v>165.83030328999996</v>
      </c>
      <c r="Y75" s="619">
        <f t="shared" si="38"/>
        <v>60.203287243770859</v>
      </c>
      <c r="Z75" s="640">
        <v>11</v>
      </c>
      <c r="AA75" s="658">
        <f t="shared" si="46"/>
        <v>0</v>
      </c>
      <c r="AB75" s="658">
        <f t="shared" si="47"/>
        <v>45.864615129999997</v>
      </c>
      <c r="AC75" s="658">
        <f t="shared" si="39"/>
        <v>16.6507601096747</v>
      </c>
      <c r="AD75" s="658">
        <f t="shared" si="48"/>
        <v>63.755660580000054</v>
      </c>
      <c r="AE75" s="658">
        <f t="shared" si="40"/>
        <v>23.145952646554452</v>
      </c>
      <c r="AF75" s="299">
        <v>9</v>
      </c>
      <c r="AG75" s="645" t="s">
        <v>429</v>
      </c>
    </row>
    <row r="76" spans="1:34" s="510" customFormat="1" ht="42" customHeight="1">
      <c r="A76" s="659" t="s">
        <v>267</v>
      </c>
      <c r="B76" s="638"/>
      <c r="C76" s="627">
        <v>10</v>
      </c>
      <c r="D76" s="658">
        <f>[17]C1!E$1029/$A$5</f>
        <v>0.55069999999999997</v>
      </c>
      <c r="E76" s="658">
        <f>[17]C1!F$1029/$A$5</f>
        <v>0.55069999999999997</v>
      </c>
      <c r="F76" s="658">
        <f>[17]C1!G$1029/$A$5</f>
        <v>0.36239971999999998</v>
      </c>
      <c r="G76" s="619">
        <f t="shared" si="33"/>
        <v>65.80710368621753</v>
      </c>
      <c r="H76" s="658">
        <f>[17]C1!H$1029/$A$5</f>
        <v>0</v>
      </c>
      <c r="I76" s="658">
        <f>[17]C1!I$1029/$A$5</f>
        <v>0</v>
      </c>
      <c r="J76" s="619">
        <f t="shared" si="34"/>
        <v>0</v>
      </c>
      <c r="K76" s="619">
        <f t="shared" si="41"/>
        <v>0.18830027999999999</v>
      </c>
      <c r="L76" s="619">
        <f>[17]C1!K$1029/$A$5</f>
        <v>216.52408</v>
      </c>
      <c r="M76" s="619">
        <f>[17]C1!L$1029/$A$5</f>
        <v>216.52408</v>
      </c>
      <c r="N76" s="658">
        <f>[17]C1!M$1029/$A$5</f>
        <v>196.14688297999999</v>
      </c>
      <c r="O76" s="619">
        <f t="shared" si="35"/>
        <v>90.588946495004151</v>
      </c>
      <c r="P76" s="640">
        <v>3</v>
      </c>
      <c r="Q76" s="619">
        <f>[17]C1!N$1029/$A$5</f>
        <v>0</v>
      </c>
      <c r="R76" s="658">
        <f>[17]C1!O$1029/$A$5</f>
        <v>7.4568571600000002</v>
      </c>
      <c r="S76" s="619">
        <f t="shared" si="36"/>
        <v>3.4438927808860802</v>
      </c>
      <c r="T76" s="658">
        <f t="shared" si="42"/>
        <v>12.920339860000011</v>
      </c>
      <c r="U76" s="617">
        <f t="shared" si="37"/>
        <v>5.9671607241097666</v>
      </c>
      <c r="V76" s="658">
        <f t="shared" si="43"/>
        <v>217.07478</v>
      </c>
      <c r="W76" s="658">
        <f t="shared" si="44"/>
        <v>217.07478</v>
      </c>
      <c r="X76" s="658">
        <f t="shared" si="45"/>
        <v>196.5092827</v>
      </c>
      <c r="Y76" s="619">
        <f t="shared" si="38"/>
        <v>90.52607709656553</v>
      </c>
      <c r="Z76" s="640">
        <v>3</v>
      </c>
      <c r="AA76" s="658">
        <f t="shared" si="46"/>
        <v>0</v>
      </c>
      <c r="AB76" s="658">
        <f t="shared" si="47"/>
        <v>7.4568571600000002</v>
      </c>
      <c r="AC76" s="658">
        <f t="shared" si="39"/>
        <v>3.4351559218440761</v>
      </c>
      <c r="AD76" s="658">
        <f t="shared" si="48"/>
        <v>13.108640140000011</v>
      </c>
      <c r="AE76" s="658">
        <f t="shared" si="40"/>
        <v>6.0387669815904044</v>
      </c>
      <c r="AF76" s="299">
        <v>10</v>
      </c>
      <c r="AG76" s="645" t="s">
        <v>421</v>
      </c>
    </row>
    <row r="77" spans="1:34" s="510" customFormat="1" ht="42" customHeight="1">
      <c r="A77" s="659" t="s">
        <v>264</v>
      </c>
      <c r="B77" s="660"/>
      <c r="C77" s="663">
        <v>11</v>
      </c>
      <c r="D77" s="658">
        <f>[17]C1!E$1036/$A$5</f>
        <v>0.33300000000000002</v>
      </c>
      <c r="E77" s="658">
        <f>[17]C1!F$1036/$A$5</f>
        <v>0.33300000000000002</v>
      </c>
      <c r="F77" s="658">
        <f>[17]C1!G$1036/$A$5</f>
        <v>9.5201799999999996E-3</v>
      </c>
      <c r="G77" s="619">
        <f t="shared" si="33"/>
        <v>2.8589129129129125</v>
      </c>
      <c r="H77" s="658">
        <f>[17]C1!H$1036/$A$5</f>
        <v>0</v>
      </c>
      <c r="I77" s="658">
        <f>[17]C1!I$1036/$A$5</f>
        <v>0</v>
      </c>
      <c r="J77" s="619">
        <f t="shared" si="34"/>
        <v>0</v>
      </c>
      <c r="K77" s="619">
        <f t="shared" si="41"/>
        <v>0.32347982000000003</v>
      </c>
      <c r="L77" s="619">
        <f>[17]C1!K$1036/$A$5</f>
        <v>511.44418256</v>
      </c>
      <c r="M77" s="619">
        <f>[17]C1!L$1036/$A$5</f>
        <v>511.44418256</v>
      </c>
      <c r="N77" s="658">
        <f>[17]C1!M$1036/$A$5</f>
        <v>391.24780618</v>
      </c>
      <c r="O77" s="619">
        <f t="shared" si="35"/>
        <v>76.498632601828604</v>
      </c>
      <c r="P77" s="640">
        <v>7</v>
      </c>
      <c r="Q77" s="619">
        <f>[17]C1!N$1036/$A$5</f>
        <v>0</v>
      </c>
      <c r="R77" s="658">
        <f>[17]C1!O$1036/$A$5</f>
        <v>117.88843027999999</v>
      </c>
      <c r="S77" s="619">
        <f t="shared" si="36"/>
        <v>23.050106795607149</v>
      </c>
      <c r="T77" s="658">
        <f t="shared" si="42"/>
        <v>2.3079461000000094</v>
      </c>
      <c r="U77" s="617">
        <f t="shared" si="37"/>
        <v>0.45126060256424033</v>
      </c>
      <c r="V77" s="661">
        <f t="shared" si="43"/>
        <v>511.77718256000003</v>
      </c>
      <c r="W77" s="661">
        <f t="shared" si="44"/>
        <v>511.77718256000003</v>
      </c>
      <c r="X77" s="661">
        <f t="shared" si="45"/>
        <v>391.25732635999998</v>
      </c>
      <c r="Y77" s="619">
        <f t="shared" si="38"/>
        <v>76.450717166181903</v>
      </c>
      <c r="Z77" s="640">
        <v>7</v>
      </c>
      <c r="AA77" s="661">
        <f t="shared" si="46"/>
        <v>0</v>
      </c>
      <c r="AB77" s="661">
        <f t="shared" si="47"/>
        <v>117.88843027999999</v>
      </c>
      <c r="AC77" s="658">
        <f t="shared" si="39"/>
        <v>23.035108695214038</v>
      </c>
      <c r="AD77" s="661">
        <f t="shared" si="48"/>
        <v>2.6314259200000096</v>
      </c>
      <c r="AE77" s="658">
        <f t="shared" si="40"/>
        <v>0.51417413860406036</v>
      </c>
      <c r="AF77" s="299">
        <v>11</v>
      </c>
      <c r="AG77" s="645" t="s">
        <v>425</v>
      </c>
    </row>
    <row r="78" spans="1:34" s="510" customFormat="1" ht="42" customHeight="1">
      <c r="A78" s="659" t="s">
        <v>279</v>
      </c>
      <c r="B78" s="660"/>
      <c r="C78" s="663">
        <v>11</v>
      </c>
      <c r="D78" s="658">
        <f>[17]C1!E$1043/$A$5</f>
        <v>8.1792999999999996</v>
      </c>
      <c r="E78" s="658">
        <f>[17]C1!F$1043/$A$5</f>
        <v>8.1792999999999996</v>
      </c>
      <c r="F78" s="658">
        <f>[17]C1!G$1043/$A$5</f>
        <v>7.9364549399999991</v>
      </c>
      <c r="G78" s="619">
        <f t="shared" si="33"/>
        <v>97.030979912706457</v>
      </c>
      <c r="H78" s="658">
        <f>[17]C1!H$1043/$A$5</f>
        <v>0</v>
      </c>
      <c r="I78" s="658">
        <f>[17]C1!I$1043/$A$5</f>
        <v>6.0216699999999998E-2</v>
      </c>
      <c r="J78" s="619">
        <f t="shared" si="34"/>
        <v>0.73620847749807439</v>
      </c>
      <c r="K78" s="619">
        <f t="shared" si="41"/>
        <v>0.18262836000000049</v>
      </c>
      <c r="L78" s="619">
        <f>[17]C1!K$1043/$A$5</f>
        <v>99.895200000000003</v>
      </c>
      <c r="M78" s="619">
        <f>[17]C1!L$1043/$A$5</f>
        <v>99.895200000000003</v>
      </c>
      <c r="N78" s="658">
        <f>[17]C1!M$1043/$A$5</f>
        <v>85.695805099999987</v>
      </c>
      <c r="O78" s="619">
        <f t="shared" si="35"/>
        <v>85.785708522531593</v>
      </c>
      <c r="P78" s="640">
        <v>5</v>
      </c>
      <c r="Q78" s="619">
        <f>[17]C1!N$1015/$A$5</f>
        <v>0</v>
      </c>
      <c r="R78" s="658">
        <f>[17]C1!O$1043/$A$5</f>
        <v>12.005995949999999</v>
      </c>
      <c r="S78" s="619">
        <f t="shared" si="36"/>
        <v>12.018591433822644</v>
      </c>
      <c r="T78" s="658">
        <f t="shared" si="42"/>
        <v>2.1933989500000166</v>
      </c>
      <c r="U78" s="617">
        <f t="shared" si="37"/>
        <v>2.1957000436457572</v>
      </c>
      <c r="V78" s="661">
        <f t="shared" si="43"/>
        <v>108.0745</v>
      </c>
      <c r="W78" s="661">
        <f t="shared" si="44"/>
        <v>108.0745</v>
      </c>
      <c r="X78" s="661">
        <f t="shared" si="45"/>
        <v>93.632260039999991</v>
      </c>
      <c r="Y78" s="619">
        <f t="shared" si="38"/>
        <v>86.636773744037654</v>
      </c>
      <c r="Z78" s="640">
        <v>4</v>
      </c>
      <c r="AA78" s="661">
        <f t="shared" si="46"/>
        <v>0</v>
      </c>
      <c r="AB78" s="661">
        <f t="shared" si="47"/>
        <v>12.066212649999999</v>
      </c>
      <c r="AC78" s="658">
        <f t="shared" si="39"/>
        <v>11.164717532813013</v>
      </c>
      <c r="AD78" s="661">
        <f t="shared" si="48"/>
        <v>2.3760273100000173</v>
      </c>
      <c r="AE78" s="658">
        <f t="shared" si="40"/>
        <v>2.1985087231493252</v>
      </c>
      <c r="AF78" s="299">
        <v>12</v>
      </c>
      <c r="AG78" s="645" t="s">
        <v>423</v>
      </c>
    </row>
    <row r="79" spans="1:34" s="510" customFormat="1" ht="42" customHeight="1">
      <c r="A79" s="659" t="s">
        <v>277</v>
      </c>
      <c r="B79" s="664"/>
      <c r="C79" s="663">
        <v>12</v>
      </c>
      <c r="D79" s="658">
        <f>[17]C1!E$1050/$A$5</f>
        <v>1.2734479999999999</v>
      </c>
      <c r="E79" s="658">
        <f>[17]C1!F$1050/$A$5</f>
        <v>1.2734479999999999</v>
      </c>
      <c r="F79" s="658">
        <f>[17]C1!G$1050/$A$5</f>
        <v>1.0764606699999999</v>
      </c>
      <c r="G79" s="619">
        <f t="shared" si="33"/>
        <v>84.531183841036295</v>
      </c>
      <c r="H79" s="658">
        <f>[17]C1!H$1050/$A$5</f>
        <v>0</v>
      </c>
      <c r="I79" s="658">
        <f>[17]C1!I$1050/$A$5</f>
        <v>0</v>
      </c>
      <c r="J79" s="619">
        <f t="shared" si="34"/>
        <v>0</v>
      </c>
      <c r="K79" s="619">
        <f t="shared" si="41"/>
        <v>0.19698733000000002</v>
      </c>
      <c r="L79" s="619">
        <f>[17]C1!K$1050/$A$5</f>
        <v>123.994569</v>
      </c>
      <c r="M79" s="619">
        <f>[17]C1!L$1050/$A$5</f>
        <v>123.994569</v>
      </c>
      <c r="N79" s="658">
        <f>[17]C1!M$1050/$A$5</f>
        <v>89.085408520000001</v>
      </c>
      <c r="O79" s="619">
        <f t="shared" si="35"/>
        <v>71.846218135570112</v>
      </c>
      <c r="P79" s="640">
        <v>9</v>
      </c>
      <c r="Q79" s="619">
        <f>[17]C1!N$1050/$A$5</f>
        <v>0</v>
      </c>
      <c r="R79" s="658">
        <f>[17]C1!O$1050/$A$5</f>
        <v>33.229611439999999</v>
      </c>
      <c r="S79" s="619">
        <f t="shared" si="36"/>
        <v>26.799247505751641</v>
      </c>
      <c r="T79" s="658">
        <f t="shared" si="42"/>
        <v>1.6795490399999977</v>
      </c>
      <c r="U79" s="617">
        <f t="shared" si="37"/>
        <v>1.3545343586782399</v>
      </c>
      <c r="V79" s="661">
        <f t="shared" si="43"/>
        <v>125.268017</v>
      </c>
      <c r="W79" s="661">
        <f t="shared" si="44"/>
        <v>125.268017</v>
      </c>
      <c r="X79" s="661">
        <f t="shared" si="45"/>
        <v>90.161869190000004</v>
      </c>
      <c r="Y79" s="619">
        <f t="shared" si="38"/>
        <v>71.975170797187602</v>
      </c>
      <c r="Z79" s="640">
        <v>9</v>
      </c>
      <c r="AA79" s="661">
        <f t="shared" si="46"/>
        <v>0</v>
      </c>
      <c r="AB79" s="661">
        <f t="shared" si="47"/>
        <v>33.229611439999999</v>
      </c>
      <c r="AC79" s="658">
        <f t="shared" si="39"/>
        <v>26.526812059298422</v>
      </c>
      <c r="AD79" s="661">
        <f t="shared" si="48"/>
        <v>1.8765363699999977</v>
      </c>
      <c r="AE79" s="658">
        <f t="shared" si="40"/>
        <v>1.4980171435139726</v>
      </c>
      <c r="AF79" s="299">
        <v>13</v>
      </c>
      <c r="AG79" s="645" t="s">
        <v>427</v>
      </c>
    </row>
    <row r="80" spans="1:34" s="510" customFormat="1" ht="42" customHeight="1">
      <c r="A80" s="659" t="s">
        <v>275</v>
      </c>
      <c r="B80" s="660"/>
      <c r="C80" s="663">
        <v>13</v>
      </c>
      <c r="D80" s="658">
        <f>[17]C1!E$1057/$A$5</f>
        <v>1.4464999999999999</v>
      </c>
      <c r="E80" s="658">
        <f>[17]C1!F$1057/$A$5</f>
        <v>1.4464999999999999</v>
      </c>
      <c r="F80" s="658">
        <f>[17]C1!G$1057/$A$5</f>
        <v>1.02370936</v>
      </c>
      <c r="G80" s="619">
        <f t="shared" si="33"/>
        <v>70.771473211199449</v>
      </c>
      <c r="H80" s="658">
        <f>[17]C1!H$1057/$A$5</f>
        <v>0</v>
      </c>
      <c r="I80" s="658">
        <f>[17]C1!I$1057/$A$5</f>
        <v>0</v>
      </c>
      <c r="J80" s="619">
        <f t="shared" si="34"/>
        <v>0</v>
      </c>
      <c r="K80" s="619">
        <f t="shared" si="41"/>
        <v>0.42279063999999988</v>
      </c>
      <c r="L80" s="619">
        <f>[17]C1!K$1057/$A$5</f>
        <v>253.49899500000001</v>
      </c>
      <c r="M80" s="619">
        <f>[17]C1!L$1057/$A$5</f>
        <v>253.49899500000001</v>
      </c>
      <c r="N80" s="658">
        <f>[17]C1!M$1057/$A$5</f>
        <v>163.68302195000001</v>
      </c>
      <c r="O80" s="619">
        <f t="shared" si="35"/>
        <v>64.569495413581421</v>
      </c>
      <c r="P80" s="640">
        <v>10</v>
      </c>
      <c r="Q80" s="619">
        <f>[17]C1!N$1057/$A$5</f>
        <v>0</v>
      </c>
      <c r="R80" s="658">
        <f>[17]C1!O$1057/$A$5</f>
        <v>75.814696189999992</v>
      </c>
      <c r="S80" s="619">
        <f t="shared" si="36"/>
        <v>29.907296551609601</v>
      </c>
      <c r="T80" s="658">
        <f t="shared" si="42"/>
        <v>14.001276860000004</v>
      </c>
      <c r="U80" s="617">
        <f t="shared" si="37"/>
        <v>5.5232080348089765</v>
      </c>
      <c r="V80" s="661">
        <f t="shared" si="43"/>
        <v>254.94549499999999</v>
      </c>
      <c r="W80" s="661">
        <f t="shared" si="44"/>
        <v>254.94549499999999</v>
      </c>
      <c r="X80" s="661">
        <f t="shared" si="45"/>
        <v>164.70673131000001</v>
      </c>
      <c r="Y80" s="619">
        <f t="shared" si="38"/>
        <v>64.604683958035821</v>
      </c>
      <c r="Z80" s="640">
        <v>10</v>
      </c>
      <c r="AA80" s="661">
        <f t="shared" si="46"/>
        <v>0</v>
      </c>
      <c r="AB80" s="661">
        <f t="shared" si="47"/>
        <v>75.814696189999992</v>
      </c>
      <c r="AC80" s="658">
        <f t="shared" si="39"/>
        <v>29.737609676138813</v>
      </c>
      <c r="AD80" s="661">
        <f t="shared" si="48"/>
        <v>14.424067500000005</v>
      </c>
      <c r="AE80" s="658">
        <f t="shared" si="40"/>
        <v>5.6577063658253719</v>
      </c>
      <c r="AF80" s="299">
        <v>14</v>
      </c>
      <c r="AG80" s="645" t="s">
        <v>428</v>
      </c>
    </row>
    <row r="81" spans="1:33" s="510" customFormat="1" ht="42" customHeight="1">
      <c r="A81" s="659" t="s">
        <v>276</v>
      </c>
      <c r="B81" s="664"/>
      <c r="C81" s="663">
        <v>14</v>
      </c>
      <c r="D81" s="658">
        <f>[17]C1!E$1064/$A$5</f>
        <v>0.748</v>
      </c>
      <c r="E81" s="658">
        <f>[17]C1!F$1064/$A$5</f>
        <v>0.748</v>
      </c>
      <c r="F81" s="658">
        <f>[17]C1!G$1064/$A$5</f>
        <v>0.68745425999999998</v>
      </c>
      <c r="G81" s="619">
        <f t="shared" si="33"/>
        <v>91.905649732620319</v>
      </c>
      <c r="H81" s="658">
        <f>[17]C1!H$1064/$A$5</f>
        <v>0</v>
      </c>
      <c r="I81" s="658">
        <f>[17]C1!I$1064/$A$5</f>
        <v>0</v>
      </c>
      <c r="J81" s="619">
        <f t="shared" si="34"/>
        <v>0</v>
      </c>
      <c r="K81" s="619">
        <f t="shared" si="41"/>
        <v>6.0545740000000015E-2</v>
      </c>
      <c r="L81" s="619">
        <f>[17]C1!K$1064/$A$5</f>
        <v>28.527899999999999</v>
      </c>
      <c r="M81" s="619">
        <f>[17]C1!L$1064/$A$5</f>
        <v>28.527899999999999</v>
      </c>
      <c r="N81" s="658">
        <f>[17]C1!M$1064/$A$5</f>
        <v>20.656154259999997</v>
      </c>
      <c r="O81" s="619">
        <f t="shared" si="35"/>
        <v>72.406851748639042</v>
      </c>
      <c r="P81" s="640">
        <v>8</v>
      </c>
      <c r="Q81" s="619">
        <f>[17]C1!N$1064/$A$5</f>
        <v>0</v>
      </c>
      <c r="R81" s="658">
        <f>[17]C1!O$1064/$A$5</f>
        <v>7.4416042199999994</v>
      </c>
      <c r="S81" s="619">
        <f t="shared" si="36"/>
        <v>26.085355809575887</v>
      </c>
      <c r="T81" s="658">
        <f t="shared" si="42"/>
        <v>0.43014152000000205</v>
      </c>
      <c r="U81" s="617">
        <f t="shared" si="37"/>
        <v>1.507792441785067</v>
      </c>
      <c r="V81" s="661">
        <f t="shared" si="43"/>
        <v>29.2759</v>
      </c>
      <c r="W81" s="661">
        <f t="shared" si="44"/>
        <v>29.2759</v>
      </c>
      <c r="X81" s="661">
        <f t="shared" si="45"/>
        <v>21.343608519999997</v>
      </c>
      <c r="Y81" s="619">
        <f t="shared" si="38"/>
        <v>72.905046539986813</v>
      </c>
      <c r="Z81" s="640">
        <v>8</v>
      </c>
      <c r="AA81" s="661">
        <f t="shared" si="46"/>
        <v>0</v>
      </c>
      <c r="AB81" s="661">
        <f t="shared" si="47"/>
        <v>7.4416042199999994</v>
      </c>
      <c r="AC81" s="658">
        <f t="shared" si="39"/>
        <v>25.418874295922581</v>
      </c>
      <c r="AD81" s="661">
        <f t="shared" si="48"/>
        <v>0.49068726000000207</v>
      </c>
      <c r="AE81" s="658">
        <f t="shared" si="40"/>
        <v>1.6760791640906072</v>
      </c>
      <c r="AF81" s="299">
        <v>15</v>
      </c>
      <c r="AG81" s="645" t="s">
        <v>426</v>
      </c>
    </row>
    <row r="82" spans="1:33" s="510" customFormat="1" ht="42" customHeight="1">
      <c r="A82" s="659" t="s">
        <v>269</v>
      </c>
      <c r="B82" s="660"/>
      <c r="C82" s="663">
        <v>16</v>
      </c>
      <c r="D82" s="658">
        <f>[17]C1!E$1068/$A$5</f>
        <v>1.1039000000000001</v>
      </c>
      <c r="E82" s="658">
        <f>[17]C1!F$1068/$A$5</f>
        <v>1.1039000000000001</v>
      </c>
      <c r="F82" s="658">
        <f>[17]C1!G$1068/$A$5</f>
        <v>0.75336303000000004</v>
      </c>
      <c r="G82" s="619">
        <f t="shared" si="33"/>
        <v>68.245586556753324</v>
      </c>
      <c r="H82" s="658">
        <f>[17]C1!H$1068/$A$5</f>
        <v>0</v>
      </c>
      <c r="I82" s="658">
        <f>[17]C1!I$1068/$A$5</f>
        <v>0</v>
      </c>
      <c r="J82" s="619">
        <f t="shared" si="34"/>
        <v>0</v>
      </c>
      <c r="K82" s="619">
        <f t="shared" si="41"/>
        <v>0.35053697000000006</v>
      </c>
      <c r="L82" s="619">
        <f>[17]C1!K$1068/$A$5</f>
        <v>631.29089599999998</v>
      </c>
      <c r="M82" s="619">
        <f>[17]C1!L$1068/$A$5</f>
        <v>631.29089599999998</v>
      </c>
      <c r="N82" s="658">
        <f>[17]C1!M$1068/$A$5</f>
        <v>513.85765493999997</v>
      </c>
      <c r="O82" s="619">
        <f t="shared" si="35"/>
        <v>81.397919437127442</v>
      </c>
      <c r="P82" s="640">
        <v>6</v>
      </c>
      <c r="Q82" s="619">
        <f>[17]C1!N$1068/$A$5</f>
        <v>0</v>
      </c>
      <c r="R82" s="658">
        <f>[17]C1!O$1068/$A$5</f>
        <v>104.58552195000001</v>
      </c>
      <c r="S82" s="619">
        <f t="shared" si="36"/>
        <v>16.566930176354077</v>
      </c>
      <c r="T82" s="658">
        <f t="shared" si="42"/>
        <v>12.847719109999986</v>
      </c>
      <c r="U82" s="617">
        <f t="shared" si="37"/>
        <v>2.0351503865184815</v>
      </c>
      <c r="V82" s="661">
        <f t="shared" si="43"/>
        <v>632.39479599999993</v>
      </c>
      <c r="W82" s="661">
        <f t="shared" si="44"/>
        <v>632.39479599999993</v>
      </c>
      <c r="X82" s="661">
        <f t="shared" si="45"/>
        <v>514.61101796999992</v>
      </c>
      <c r="Y82" s="619">
        <f t="shared" si="38"/>
        <v>81.374960898634598</v>
      </c>
      <c r="Z82" s="640">
        <v>6</v>
      </c>
      <c r="AA82" s="661">
        <f t="shared" si="46"/>
        <v>0</v>
      </c>
      <c r="AB82" s="661">
        <f t="shared" si="47"/>
        <v>104.58552195000001</v>
      </c>
      <c r="AC82" s="658">
        <f t="shared" si="39"/>
        <v>16.53801116193879</v>
      </c>
      <c r="AD82" s="661">
        <f t="shared" si="48"/>
        <v>13.198256079999986</v>
      </c>
      <c r="AE82" s="658">
        <f t="shared" si="40"/>
        <v>2.0870279394266213</v>
      </c>
      <c r="AF82" s="299">
        <v>16</v>
      </c>
      <c r="AG82" s="645" t="s">
        <v>424</v>
      </c>
    </row>
    <row r="83" spans="1:33" s="673" customFormat="1" ht="21.95" customHeight="1">
      <c r="A83" s="666"/>
      <c r="B83" s="667"/>
      <c r="C83" s="668"/>
      <c r="D83" s="669"/>
      <c r="E83" s="669"/>
      <c r="F83" s="669"/>
      <c r="G83" s="669"/>
      <c r="H83" s="669"/>
      <c r="I83" s="669"/>
      <c r="J83" s="669"/>
      <c r="K83" s="670"/>
      <c r="L83" s="669"/>
      <c r="M83" s="669"/>
      <c r="N83" s="669"/>
      <c r="O83" s="669"/>
      <c r="P83" s="671"/>
      <c r="Q83" s="672"/>
      <c r="R83" s="670"/>
      <c r="S83" s="669"/>
      <c r="T83" s="670"/>
      <c r="U83" s="669"/>
      <c r="V83" s="669"/>
      <c r="W83" s="669"/>
      <c r="X83" s="669"/>
      <c r="Y83" s="669"/>
      <c r="Z83" s="671"/>
      <c r="AA83" s="669"/>
      <c r="AB83" s="669"/>
      <c r="AC83" s="670"/>
      <c r="AD83" s="669"/>
      <c r="AE83" s="670"/>
      <c r="AF83" s="299"/>
    </row>
    <row r="84" spans="1:33" s="673" customFormat="1" ht="10.5" customHeight="1">
      <c r="A84" s="674"/>
      <c r="B84" s="675"/>
      <c r="C84" s="676"/>
      <c r="D84" s="677"/>
      <c r="E84" s="677"/>
      <c r="F84" s="677"/>
      <c r="G84" s="677"/>
      <c r="H84" s="677"/>
      <c r="I84" s="677"/>
      <c r="J84" s="677"/>
      <c r="K84" s="531"/>
      <c r="L84" s="677"/>
      <c r="M84" s="677"/>
      <c r="N84" s="677"/>
      <c r="O84" s="677"/>
      <c r="P84" s="643"/>
      <c r="Q84" s="644"/>
      <c r="R84" s="531"/>
      <c r="S84" s="677"/>
      <c r="T84" s="531"/>
      <c r="U84" s="677"/>
      <c r="V84" s="677"/>
      <c r="W84" s="677"/>
      <c r="X84" s="677"/>
      <c r="Y84" s="677"/>
      <c r="Z84" s="643"/>
      <c r="AA84" s="677"/>
      <c r="AB84" s="677"/>
      <c r="AC84" s="531"/>
      <c r="AD84" s="677"/>
      <c r="AE84" s="531"/>
      <c r="AF84" s="299"/>
    </row>
    <row r="85" spans="1:33" s="673" customFormat="1" ht="21.95" customHeight="1">
      <c r="A85" s="674"/>
      <c r="B85" s="675"/>
      <c r="C85" s="676"/>
      <c r="D85" s="677"/>
      <c r="E85" s="677"/>
      <c r="F85" s="677"/>
      <c r="G85" s="677"/>
      <c r="H85" s="677"/>
      <c r="I85" s="677"/>
      <c r="J85" s="677"/>
      <c r="K85" s="531"/>
      <c r="L85" s="677"/>
      <c r="M85" s="677"/>
      <c r="N85" s="677"/>
      <c r="O85" s="677"/>
      <c r="P85" s="643"/>
      <c r="Q85" s="644"/>
      <c r="R85" s="531"/>
      <c r="S85" s="677"/>
      <c r="T85" s="531"/>
      <c r="U85" s="677"/>
      <c r="V85" s="677"/>
      <c r="W85" s="677"/>
      <c r="X85" s="677"/>
      <c r="Y85" s="677"/>
      <c r="Z85" s="643"/>
      <c r="AA85" s="677"/>
      <c r="AB85" s="677"/>
      <c r="AC85" s="531"/>
      <c r="AD85" s="677"/>
      <c r="AE85" s="531"/>
      <c r="AF85" s="299"/>
    </row>
    <row r="86" spans="1:33" s="673" customFormat="1" ht="21.95" customHeight="1">
      <c r="A86" s="526" t="s">
        <v>151</v>
      </c>
      <c r="B86" s="675"/>
      <c r="C86" s="676"/>
      <c r="D86" s="677"/>
      <c r="E86" s="677"/>
      <c r="F86" s="677"/>
      <c r="G86" s="677"/>
      <c r="H86" s="677"/>
      <c r="I86" s="677"/>
      <c r="J86" s="677"/>
      <c r="K86" s="531"/>
      <c r="L86" s="677"/>
      <c r="M86" s="677"/>
      <c r="N86" s="677"/>
      <c r="O86" s="677"/>
      <c r="P86" s="643"/>
      <c r="Q86" s="644"/>
      <c r="R86" s="531"/>
      <c r="S86" s="677"/>
      <c r="T86" s="531"/>
      <c r="U86" s="677"/>
      <c r="V86" s="677"/>
      <c r="W86" s="677"/>
      <c r="X86" s="677"/>
      <c r="Y86" s="677"/>
      <c r="Z86" s="643"/>
      <c r="AA86" s="677"/>
      <c r="AB86" s="677"/>
      <c r="AC86" s="531"/>
      <c r="AD86" s="677"/>
      <c r="AE86" s="531"/>
      <c r="AF86" s="299"/>
    </row>
    <row r="87" spans="1:33" s="673" customFormat="1" ht="21.95" customHeight="1">
      <c r="A87" s="509" t="s">
        <v>435</v>
      </c>
      <c r="B87" s="675"/>
      <c r="C87" s="676"/>
      <c r="D87" s="677"/>
      <c r="E87" s="677"/>
      <c r="F87" s="677"/>
      <c r="G87" s="677"/>
      <c r="H87" s="677"/>
      <c r="I87" s="677"/>
      <c r="J87" s="677"/>
      <c r="K87" s="531"/>
      <c r="L87" s="677"/>
      <c r="M87" s="677"/>
      <c r="N87" s="677"/>
      <c r="O87" s="677"/>
      <c r="P87" s="643"/>
      <c r="Q87" s="644"/>
      <c r="R87" s="531"/>
      <c r="S87" s="677"/>
      <c r="T87" s="531"/>
      <c r="U87" s="677"/>
      <c r="V87" s="677"/>
      <c r="W87" s="677"/>
      <c r="X87" s="677"/>
      <c r="Y87" s="677"/>
      <c r="Z87" s="643"/>
      <c r="AA87" s="677"/>
      <c r="AB87" s="677"/>
      <c r="AC87" s="531"/>
      <c r="AD87" s="677"/>
      <c r="AE87" s="531"/>
      <c r="AF87" s="299"/>
    </row>
    <row r="88" spans="1:33" s="673" customFormat="1" ht="21.95" customHeight="1">
      <c r="A88" s="509"/>
      <c r="B88" s="675"/>
      <c r="C88" s="676"/>
      <c r="D88" s="677"/>
      <c r="E88" s="677"/>
      <c r="F88" s="677"/>
      <c r="G88" s="677"/>
      <c r="H88" s="677"/>
      <c r="I88" s="677"/>
      <c r="J88" s="677"/>
      <c r="K88" s="531"/>
      <c r="L88" s="677"/>
      <c r="M88" s="677"/>
      <c r="N88" s="677"/>
      <c r="O88" s="677"/>
      <c r="P88" s="643"/>
      <c r="Q88" s="644"/>
      <c r="R88" s="531"/>
      <c r="S88" s="677"/>
      <c r="T88" s="531"/>
      <c r="U88" s="677"/>
      <c r="V88" s="677"/>
      <c r="W88" s="677"/>
      <c r="X88" s="677"/>
      <c r="Y88" s="677"/>
      <c r="Z88" s="643"/>
      <c r="AA88" s="677"/>
      <c r="AB88" s="677"/>
      <c r="AC88" s="531"/>
      <c r="AD88" s="677"/>
      <c r="AE88" s="531"/>
      <c r="AF88" s="299"/>
    </row>
    <row r="89" spans="1:33" s="510" customFormat="1" ht="24" customHeight="1">
      <c r="A89" s="678" t="s">
        <v>15</v>
      </c>
      <c r="B89" s="647"/>
      <c r="C89" s="679"/>
      <c r="D89" s="658">
        <f>SUM(D90:D113)</f>
        <v>2858.5492397799999</v>
      </c>
      <c r="E89" s="658">
        <f>SUM(E90:E113)</f>
        <v>2858.5492397799999</v>
      </c>
      <c r="F89" s="658">
        <f>SUM(F90:F113)</f>
        <v>1949.9959650299998</v>
      </c>
      <c r="G89" s="619">
        <f>IF($F89=0,0,$F89*100/$D89)</f>
        <v>68.216280408731933</v>
      </c>
      <c r="H89" s="658">
        <f>SUM(H90:H113)</f>
        <v>0</v>
      </c>
      <c r="I89" s="658">
        <f>SUM(I90:I113)</f>
        <v>68.355636970000006</v>
      </c>
      <c r="J89" s="619">
        <f t="shared" ref="J89:J113" si="49">IF($I89=0,0,$I89*100/$D89)</f>
        <v>2.3912702296239194</v>
      </c>
      <c r="K89" s="658">
        <f t="shared" ref="K89:K113" si="50">D89-F89-I89-H89</f>
        <v>840.19763778000015</v>
      </c>
      <c r="L89" s="658">
        <f>SUM(L90:L113)</f>
        <v>2461.5421480699997</v>
      </c>
      <c r="M89" s="658">
        <f>SUM(M90:M113)</f>
        <v>2461.5421480699997</v>
      </c>
      <c r="N89" s="658">
        <f>SUM(N90:N113)</f>
        <v>441.80030955999996</v>
      </c>
      <c r="O89" s="619">
        <f t="shared" ref="O89:O113" si="51">IF($N89=0,0,$N89*100/$L89)</f>
        <v>17.948110695825321</v>
      </c>
      <c r="P89" s="629"/>
      <c r="Q89" s="658">
        <f>SUM(Q90:Q113)</f>
        <v>0</v>
      </c>
      <c r="R89" s="658">
        <f>SUM(R90:R113)</f>
        <v>326.09527924000002</v>
      </c>
      <c r="S89" s="619">
        <f t="shared" ref="S89:S113" si="52">IF($R89=0,0,$R89*100/$L89)</f>
        <v>13.247600878810008</v>
      </c>
      <c r="T89" s="658">
        <f t="shared" ref="T89:T113" si="53">L89-N89-R89-Q89</f>
        <v>1693.6465592699997</v>
      </c>
      <c r="U89" s="619">
        <f t="shared" ref="U89:U113" si="54">IF($T89=0,0,$T89*100/$L89)</f>
        <v>68.80428842536466</v>
      </c>
      <c r="V89" s="658">
        <f>SUM(V90:V113)</f>
        <v>5320.0913878499996</v>
      </c>
      <c r="W89" s="658">
        <f>SUM(W90:W113)</f>
        <v>5320.0913878499996</v>
      </c>
      <c r="X89" s="658">
        <f>SUM(X90:X113)</f>
        <v>2391.7962745900004</v>
      </c>
      <c r="Y89" s="619">
        <f>IF($X89=0,0,$X89*100/$V89)</f>
        <v>44.957804297354251</v>
      </c>
      <c r="Z89" s="629"/>
      <c r="AA89" s="658">
        <f>SUM(AA90:AA113)</f>
        <v>0</v>
      </c>
      <c r="AB89" s="658">
        <f>SUM(AB90:AB113)</f>
        <v>394.45091621000006</v>
      </c>
      <c r="AC89" s="619">
        <f t="shared" ref="AC89:AC108" si="55">IF($AB89=0,0,$AB89*100/$V89)</f>
        <v>7.4143635410257289</v>
      </c>
      <c r="AD89" s="658">
        <f>V89-X89-AB89-AA89</f>
        <v>2533.8441970499989</v>
      </c>
      <c r="AE89" s="619">
        <f t="shared" ref="AE89:AE113" si="56">IF($AD89=0,0,$AD89*100/$V89)</f>
        <v>47.62783216162002</v>
      </c>
      <c r="AF89" s="299"/>
      <c r="AG89" s="509"/>
    </row>
    <row r="90" spans="1:33" s="510" customFormat="1" ht="24" customHeight="1">
      <c r="A90" s="690" t="s">
        <v>139</v>
      </c>
      <c r="B90" s="691"/>
      <c r="C90" s="627">
        <v>2</v>
      </c>
      <c r="D90" s="658">
        <f>[17]C1!E$473/$A$5</f>
        <v>3.4019200000000001</v>
      </c>
      <c r="E90" s="658">
        <f>[17]C1!F$473/$A$5</f>
        <v>3.4019200000000001</v>
      </c>
      <c r="F90" s="658">
        <f>[17]C1!G$473/$A$5</f>
        <v>3.2398632599999999</v>
      </c>
      <c r="G90" s="661">
        <f>IF(F90=0,0,IF(D90=0,0,F90*100/$D90))</f>
        <v>95.236315374847138</v>
      </c>
      <c r="H90" s="658">
        <f>[17]C1!H$473/$A$5</f>
        <v>0</v>
      </c>
      <c r="I90" s="658">
        <f>[17]C1!I$473/$A$5</f>
        <v>0</v>
      </c>
      <c r="J90" s="619">
        <f t="shared" si="49"/>
        <v>0</v>
      </c>
      <c r="K90" s="658">
        <f t="shared" si="50"/>
        <v>0.16205674000000014</v>
      </c>
      <c r="L90" s="658">
        <f>[17]C1!K$473/$A$5</f>
        <v>0</v>
      </c>
      <c r="M90" s="658">
        <f>[17]C1!L$473/$A$5</f>
        <v>0</v>
      </c>
      <c r="N90" s="658">
        <f>[17]C1!M$473/$A$5</f>
        <v>0</v>
      </c>
      <c r="O90" s="619">
        <f t="shared" si="51"/>
        <v>0</v>
      </c>
      <c r="P90" s="640"/>
      <c r="Q90" s="658">
        <f>[17]C1!N$473/$A$5</f>
        <v>0</v>
      </c>
      <c r="R90" s="658">
        <f>[17]C1!O$473/$A$5</f>
        <v>0</v>
      </c>
      <c r="S90" s="619">
        <f t="shared" si="52"/>
        <v>0</v>
      </c>
      <c r="T90" s="658">
        <f t="shared" si="53"/>
        <v>0</v>
      </c>
      <c r="U90" s="619">
        <f t="shared" si="54"/>
        <v>0</v>
      </c>
      <c r="V90" s="658">
        <f t="shared" ref="V90:V113" si="57">D90+L90</f>
        <v>3.4019200000000001</v>
      </c>
      <c r="W90" s="658">
        <f t="shared" ref="W90:W113" si="58">E90+M90</f>
        <v>3.4019200000000001</v>
      </c>
      <c r="X90" s="658">
        <f t="shared" ref="X90:X113" si="59">F90+N90</f>
        <v>3.2398632599999999</v>
      </c>
      <c r="Y90" s="661">
        <f t="shared" ref="Y90:Y108" si="60">IF(X90=0,0,X90*100/W90)</f>
        <v>95.236315374847138</v>
      </c>
      <c r="Z90" s="640">
        <v>7</v>
      </c>
      <c r="AA90" s="658">
        <f t="shared" ref="AA90:AA113" si="61">H90+Q90</f>
        <v>0</v>
      </c>
      <c r="AB90" s="658">
        <f t="shared" ref="AB90:AB113" si="62">I90+R90</f>
        <v>0</v>
      </c>
      <c r="AC90" s="619">
        <f t="shared" si="55"/>
        <v>0</v>
      </c>
      <c r="AD90" s="658">
        <f t="shared" ref="AD90:AD113" si="63">K90+T90</f>
        <v>0.16205674000000014</v>
      </c>
      <c r="AE90" s="658">
        <f t="shared" si="56"/>
        <v>4.7636846251528597</v>
      </c>
      <c r="AF90" s="299">
        <v>1</v>
      </c>
      <c r="AG90" s="645" t="s">
        <v>439</v>
      </c>
    </row>
    <row r="91" spans="1:33" s="510" customFormat="1" ht="24" customHeight="1">
      <c r="A91" s="682" t="s">
        <v>140</v>
      </c>
      <c r="B91" s="638"/>
      <c r="C91" s="627">
        <v>1</v>
      </c>
      <c r="D91" s="658">
        <f>[17]C1!E$457/$A$5</f>
        <v>8.8562100000000008</v>
      </c>
      <c r="E91" s="658">
        <f>[17]C1!F$457/$A$5</f>
        <v>8.8562100000000008</v>
      </c>
      <c r="F91" s="658">
        <f>[17]C1!G$457/$A$5</f>
        <v>8.5432546899999995</v>
      </c>
      <c r="G91" s="661">
        <f>IF(F91=0,0,IF(D91=0,0,F91*100/$D91))</f>
        <v>96.466261414307013</v>
      </c>
      <c r="H91" s="658">
        <f>[17]C1!H$457/$A$5</f>
        <v>0</v>
      </c>
      <c r="I91" s="658">
        <f>[17]C1!I$457/$A$5</f>
        <v>0</v>
      </c>
      <c r="J91" s="619">
        <f t="shared" si="49"/>
        <v>0</v>
      </c>
      <c r="K91" s="658">
        <f t="shared" si="50"/>
        <v>0.31295531000000132</v>
      </c>
      <c r="L91" s="658">
        <f>[17]C1!K$457/$A$5</f>
        <v>0</v>
      </c>
      <c r="M91" s="658">
        <f>[17]C1!L$457/$A$5</f>
        <v>0</v>
      </c>
      <c r="N91" s="658">
        <f>[17]C1!M$457/$A$5</f>
        <v>0</v>
      </c>
      <c r="O91" s="619">
        <f t="shared" si="51"/>
        <v>0</v>
      </c>
      <c r="P91" s="640"/>
      <c r="Q91" s="658">
        <f>[17]C1!N$457/$A$5</f>
        <v>0</v>
      </c>
      <c r="R91" s="658">
        <f>[17]C1!O$457/$A$5</f>
        <v>0</v>
      </c>
      <c r="S91" s="619">
        <f t="shared" si="52"/>
        <v>0</v>
      </c>
      <c r="T91" s="658">
        <f t="shared" si="53"/>
        <v>0</v>
      </c>
      <c r="U91" s="619">
        <f t="shared" si="54"/>
        <v>0</v>
      </c>
      <c r="V91" s="658">
        <f t="shared" si="57"/>
        <v>8.8562100000000008</v>
      </c>
      <c r="W91" s="658">
        <f t="shared" si="58"/>
        <v>8.8562100000000008</v>
      </c>
      <c r="X91" s="658">
        <f t="shared" si="59"/>
        <v>8.5432546899999995</v>
      </c>
      <c r="Y91" s="661">
        <f t="shared" si="60"/>
        <v>96.466261414307013</v>
      </c>
      <c r="Z91" s="640">
        <v>6</v>
      </c>
      <c r="AA91" s="658">
        <f t="shared" si="61"/>
        <v>0</v>
      </c>
      <c r="AB91" s="658">
        <f t="shared" si="62"/>
        <v>0</v>
      </c>
      <c r="AC91" s="619">
        <f t="shared" si="55"/>
        <v>0</v>
      </c>
      <c r="AD91" s="658">
        <f t="shared" si="63"/>
        <v>0.31295531000000132</v>
      </c>
      <c r="AE91" s="658">
        <f t="shared" si="56"/>
        <v>3.5337385856929915</v>
      </c>
      <c r="AF91" s="299">
        <v>2</v>
      </c>
      <c r="AG91" s="645" t="s">
        <v>438</v>
      </c>
    </row>
    <row r="92" spans="1:33" s="510" customFormat="1" ht="24" customHeight="1">
      <c r="A92" s="682" t="s">
        <v>141</v>
      </c>
      <c r="B92" s="638"/>
      <c r="C92" s="627">
        <v>3</v>
      </c>
      <c r="D92" s="658">
        <f>[17]C1!E$489/$A$5</f>
        <v>5.5132513599999999</v>
      </c>
      <c r="E92" s="658">
        <f>[17]C1!F$489/$A$5</f>
        <v>5.5132513599999999</v>
      </c>
      <c r="F92" s="658">
        <f>[17]C1!G$489/$A$5</f>
        <v>5.6690113600000007</v>
      </c>
      <c r="G92" s="661">
        <f>IF(F92=0,0,IF(D92=0,0,F92*100/$D92))</f>
        <v>102.82519315426244</v>
      </c>
      <c r="H92" s="658">
        <f>[17]C1!H$489/$A$5</f>
        <v>0</v>
      </c>
      <c r="I92" s="658">
        <f>[17]C1!I$489/$A$5</f>
        <v>0</v>
      </c>
      <c r="J92" s="619">
        <f t="shared" si="49"/>
        <v>0</v>
      </c>
      <c r="K92" s="658">
        <f t="shared" si="50"/>
        <v>-0.15576000000000079</v>
      </c>
      <c r="L92" s="658">
        <f>[17]C1!K$489/$A$5</f>
        <v>0</v>
      </c>
      <c r="M92" s="658">
        <f>[17]C1!L$489/$A$5</f>
        <v>0</v>
      </c>
      <c r="N92" s="658">
        <f>[17]C1!M$489/$A$5</f>
        <v>0</v>
      </c>
      <c r="O92" s="619">
        <f t="shared" si="51"/>
        <v>0</v>
      </c>
      <c r="P92" s="640"/>
      <c r="Q92" s="658">
        <f>[17]C1!N$489/$A$5</f>
        <v>0</v>
      </c>
      <c r="R92" s="658">
        <f>[17]C1!O$489/$A$5</f>
        <v>0</v>
      </c>
      <c r="S92" s="619">
        <f t="shared" si="52"/>
        <v>0</v>
      </c>
      <c r="T92" s="658">
        <f t="shared" si="53"/>
        <v>0</v>
      </c>
      <c r="U92" s="619">
        <f t="shared" si="54"/>
        <v>0</v>
      </c>
      <c r="V92" s="658">
        <f t="shared" si="57"/>
        <v>5.5132513599999999</v>
      </c>
      <c r="W92" s="658">
        <f t="shared" si="58"/>
        <v>5.5132513599999999</v>
      </c>
      <c r="X92" s="658">
        <f t="shared" si="59"/>
        <v>5.6690113600000007</v>
      </c>
      <c r="Y92" s="661">
        <f t="shared" si="60"/>
        <v>102.82519315426244</v>
      </c>
      <c r="Z92" s="640">
        <v>1</v>
      </c>
      <c r="AA92" s="658">
        <f t="shared" si="61"/>
        <v>0</v>
      </c>
      <c r="AB92" s="658">
        <f t="shared" si="62"/>
        <v>0</v>
      </c>
      <c r="AC92" s="619">
        <f t="shared" si="55"/>
        <v>0</v>
      </c>
      <c r="AD92" s="658">
        <f t="shared" si="63"/>
        <v>-0.15576000000000079</v>
      </c>
      <c r="AE92" s="658">
        <f t="shared" si="56"/>
        <v>-2.8251931542624384</v>
      </c>
      <c r="AF92" s="299">
        <v>3</v>
      </c>
      <c r="AG92" s="681" t="s">
        <v>436</v>
      </c>
    </row>
    <row r="93" spans="1:33" s="510" customFormat="1" ht="24" customHeight="1">
      <c r="A93" s="682" t="s">
        <v>28</v>
      </c>
      <c r="B93" s="638"/>
      <c r="C93" s="627">
        <v>4</v>
      </c>
      <c r="D93" s="658">
        <f>[17]C1!E$505/$A$5</f>
        <v>130.69462522999999</v>
      </c>
      <c r="E93" s="658">
        <f>[17]C1!F$505/$A$5</f>
        <v>130.69462522999999</v>
      </c>
      <c r="F93" s="658">
        <f>[17]C1!G$505/$A$5</f>
        <v>119.44156038999999</v>
      </c>
      <c r="G93" s="661">
        <f>IF(F93=0,0,IF(D93=0,0,F93*100/$D93))</f>
        <v>91.389802893426918</v>
      </c>
      <c r="H93" s="658">
        <f>[17]C1!H$505/$A$5</f>
        <v>0</v>
      </c>
      <c r="I93" s="658">
        <f>[17]C1!I$505/$A$5</f>
        <v>4.4996034000000007</v>
      </c>
      <c r="J93" s="619">
        <f t="shared" si="49"/>
        <v>3.4428373715303713</v>
      </c>
      <c r="K93" s="658">
        <f t="shared" si="50"/>
        <v>6.7534614399999926</v>
      </c>
      <c r="L93" s="658">
        <f>[17]C1!K$505/$A$5</f>
        <v>1.151575</v>
      </c>
      <c r="M93" s="658">
        <f>[17]C1!L$505/$A$5</f>
        <v>1.151575</v>
      </c>
      <c r="N93" s="658">
        <f>[17]C1!M$505/$A$5</f>
        <v>0.44112449999999997</v>
      </c>
      <c r="O93" s="619">
        <f t="shared" si="51"/>
        <v>38.30618934936934</v>
      </c>
      <c r="P93" s="640">
        <v>11</v>
      </c>
      <c r="Q93" s="658">
        <f>[17]C1!N$505/$A$5</f>
        <v>0</v>
      </c>
      <c r="R93" s="658">
        <f>[17]C1!O$505/$A$5</f>
        <v>0.54216578000000004</v>
      </c>
      <c r="S93" s="619">
        <f t="shared" si="52"/>
        <v>47.080370796517819</v>
      </c>
      <c r="T93" s="658">
        <f t="shared" si="53"/>
        <v>0.16828472000000005</v>
      </c>
      <c r="U93" s="619">
        <f t="shared" si="54"/>
        <v>14.613439854112849</v>
      </c>
      <c r="V93" s="658">
        <f t="shared" si="57"/>
        <v>131.84620022999999</v>
      </c>
      <c r="W93" s="658">
        <f t="shared" si="58"/>
        <v>131.84620022999999</v>
      </c>
      <c r="X93" s="658">
        <f t="shared" si="59"/>
        <v>119.88268488999999</v>
      </c>
      <c r="Y93" s="661">
        <f t="shared" si="60"/>
        <v>90.926158418573948</v>
      </c>
      <c r="Z93" s="640">
        <v>9</v>
      </c>
      <c r="AA93" s="658">
        <f t="shared" si="61"/>
        <v>0</v>
      </c>
      <c r="AB93" s="658">
        <f t="shared" si="62"/>
        <v>5.0417691800000011</v>
      </c>
      <c r="AC93" s="619">
        <f t="shared" si="55"/>
        <v>3.8239776127069667</v>
      </c>
      <c r="AD93" s="658">
        <f t="shared" si="63"/>
        <v>6.9217461599999925</v>
      </c>
      <c r="AE93" s="658">
        <f t="shared" si="56"/>
        <v>5.2498639687190876</v>
      </c>
      <c r="AF93" s="299">
        <v>4</v>
      </c>
      <c r="AG93" s="645" t="s">
        <v>202</v>
      </c>
    </row>
    <row r="94" spans="1:33" s="510" customFormat="1" ht="24" customHeight="1">
      <c r="A94" s="682" t="s">
        <v>17</v>
      </c>
      <c r="B94" s="638"/>
      <c r="C94" s="627">
        <v>5</v>
      </c>
      <c r="D94" s="658">
        <f>[17]C1!E$522/$A$5</f>
        <v>173.80584665999999</v>
      </c>
      <c r="E94" s="658">
        <f>[17]C1!F$522/$A$5</f>
        <v>173.80584665999999</v>
      </c>
      <c r="F94" s="658">
        <f>[17]C1!G$522/$A$5</f>
        <v>156.76402809999999</v>
      </c>
      <c r="G94" s="619">
        <f>IF($F94=0,0,$F94*100/$D94)</f>
        <v>90.194910650308969</v>
      </c>
      <c r="H94" s="658">
        <f>[17]C1!H$522/$A$5</f>
        <v>0</v>
      </c>
      <c r="I94" s="658">
        <f>[17]C1!I$522/$A$5</f>
        <v>1.9695330800000002</v>
      </c>
      <c r="J94" s="619">
        <f t="shared" si="49"/>
        <v>1.1331799924157973</v>
      </c>
      <c r="K94" s="658">
        <f t="shared" si="50"/>
        <v>15.072285479999996</v>
      </c>
      <c r="L94" s="658">
        <f>[17]C1!K$522/$A$5</f>
        <v>1.1302000000000001</v>
      </c>
      <c r="M94" s="658">
        <f>[17]C1!L$522/$A$5</f>
        <v>1.1302000000000001</v>
      </c>
      <c r="N94" s="658">
        <f>[17]C1!M$522/$A$5</f>
        <v>0.93624662000000003</v>
      </c>
      <c r="O94" s="619">
        <f t="shared" si="51"/>
        <v>82.839021412139445</v>
      </c>
      <c r="P94" s="640">
        <v>4</v>
      </c>
      <c r="Q94" s="658">
        <f>[17]C1!N$522/$A$5</f>
        <v>0</v>
      </c>
      <c r="R94" s="658">
        <f>[17]C1!O$522/$A$5</f>
        <v>0.17993120000000001</v>
      </c>
      <c r="S94" s="619">
        <f t="shared" si="52"/>
        <v>15.920297292514599</v>
      </c>
      <c r="T94" s="658">
        <f t="shared" si="53"/>
        <v>1.4022180000000051E-2</v>
      </c>
      <c r="U94" s="619">
        <f t="shared" si="54"/>
        <v>1.2406812953459609</v>
      </c>
      <c r="V94" s="658">
        <f t="shared" si="57"/>
        <v>174.93604665999999</v>
      </c>
      <c r="W94" s="658">
        <f t="shared" si="58"/>
        <v>174.93604665999999</v>
      </c>
      <c r="X94" s="658">
        <f t="shared" si="59"/>
        <v>157.70027471999998</v>
      </c>
      <c r="Y94" s="661">
        <f t="shared" si="60"/>
        <v>90.14738684846418</v>
      </c>
      <c r="Z94" s="640">
        <v>11</v>
      </c>
      <c r="AA94" s="658">
        <f t="shared" si="61"/>
        <v>0</v>
      </c>
      <c r="AB94" s="658">
        <f t="shared" si="62"/>
        <v>2.1494642800000001</v>
      </c>
      <c r="AC94" s="619">
        <f t="shared" si="55"/>
        <v>1.2287143336316666</v>
      </c>
      <c r="AD94" s="658">
        <f t="shared" si="63"/>
        <v>15.086307659999996</v>
      </c>
      <c r="AE94" s="665">
        <f t="shared" si="56"/>
        <v>8.623898817904152</v>
      </c>
      <c r="AF94" s="299">
        <v>5</v>
      </c>
      <c r="AG94" s="645" t="s">
        <v>54</v>
      </c>
    </row>
    <row r="95" spans="1:33" s="510" customFormat="1" ht="24" customHeight="1">
      <c r="A95" s="682" t="s">
        <v>29</v>
      </c>
      <c r="B95" s="638"/>
      <c r="C95" s="627">
        <v>6</v>
      </c>
      <c r="D95" s="658">
        <f>[17]C1!E$559/$A$5</f>
        <v>94.320887029999994</v>
      </c>
      <c r="E95" s="658">
        <f>[17]C1!F$559/$A$5</f>
        <v>94.320887029999994</v>
      </c>
      <c r="F95" s="658">
        <f>[17]C1!G$559/$A$5</f>
        <v>93.464389420000018</v>
      </c>
      <c r="G95" s="661">
        <f t="shared" ref="G95:G113" si="64">IF(F95=0,0,IF(D95=0,0,F95*100/$D95))</f>
        <v>99.091932193420163</v>
      </c>
      <c r="H95" s="658">
        <f>[17]C1!H$559/$A$5</f>
        <v>0</v>
      </c>
      <c r="I95" s="658">
        <f>[17]C1!I$559/$A$5</f>
        <v>4.5999999999999999E-3</v>
      </c>
      <c r="J95" s="619">
        <f t="shared" si="49"/>
        <v>4.876968553674553E-3</v>
      </c>
      <c r="K95" s="658">
        <f t="shared" si="50"/>
        <v>0.85189760999997677</v>
      </c>
      <c r="L95" s="658">
        <f>[17]C1!K$559/$A$5</f>
        <v>5.4619999999999997</v>
      </c>
      <c r="M95" s="658">
        <f>[17]C1!L$559/$A$5</f>
        <v>5.4619999999999997</v>
      </c>
      <c r="N95" s="658">
        <f>[17]C1!M$559/$A$5</f>
        <v>4.38763404</v>
      </c>
      <c r="O95" s="619">
        <f t="shared" si="51"/>
        <v>80.330172830465031</v>
      </c>
      <c r="P95" s="640">
        <v>5</v>
      </c>
      <c r="Q95" s="658">
        <f>[17]C1!N$559/$A$5</f>
        <v>0</v>
      </c>
      <c r="R95" s="658">
        <f>[17]C1!O$559/$A$5</f>
        <v>0</v>
      </c>
      <c r="S95" s="619">
        <f t="shared" si="52"/>
        <v>0</v>
      </c>
      <c r="T95" s="658">
        <f t="shared" si="53"/>
        <v>1.0743659599999997</v>
      </c>
      <c r="U95" s="619">
        <f t="shared" si="54"/>
        <v>19.669827169534965</v>
      </c>
      <c r="V95" s="658">
        <f t="shared" si="57"/>
        <v>99.782887029999998</v>
      </c>
      <c r="W95" s="658">
        <f t="shared" si="58"/>
        <v>99.782887029999998</v>
      </c>
      <c r="X95" s="658">
        <f t="shared" si="59"/>
        <v>97.852023460000012</v>
      </c>
      <c r="Y95" s="661">
        <f t="shared" si="60"/>
        <v>98.064935153239787</v>
      </c>
      <c r="Z95" s="640">
        <v>4</v>
      </c>
      <c r="AA95" s="658">
        <f t="shared" si="61"/>
        <v>0</v>
      </c>
      <c r="AB95" s="658">
        <f t="shared" si="62"/>
        <v>4.5999999999999999E-3</v>
      </c>
      <c r="AC95" s="619">
        <f t="shared" si="55"/>
        <v>4.6100089272993246E-3</v>
      </c>
      <c r="AD95" s="658">
        <f t="shared" si="63"/>
        <v>1.9262635699999766</v>
      </c>
      <c r="AE95" s="658">
        <f t="shared" si="56"/>
        <v>1.9304548378329043</v>
      </c>
      <c r="AF95" s="299">
        <v>6</v>
      </c>
      <c r="AG95" s="645" t="s">
        <v>201</v>
      </c>
    </row>
    <row r="96" spans="1:33" s="510" customFormat="1" ht="24" customHeight="1">
      <c r="A96" s="682" t="s">
        <v>142</v>
      </c>
      <c r="B96" s="638"/>
      <c r="C96" s="627">
        <v>7</v>
      </c>
      <c r="D96" s="658">
        <f>[17]C1!E$574/$A$5</f>
        <v>34.736033049999996</v>
      </c>
      <c r="E96" s="658">
        <f>[17]C1!F$574/$A$5</f>
        <v>34.736033049999996</v>
      </c>
      <c r="F96" s="658">
        <f>[17]C1!G$574/$A$5</f>
        <v>30.419935389999999</v>
      </c>
      <c r="G96" s="661">
        <f t="shared" si="64"/>
        <v>87.574580972480973</v>
      </c>
      <c r="H96" s="658">
        <f>[17]C1!H$574/$A$5</f>
        <v>0</v>
      </c>
      <c r="I96" s="658">
        <f>[17]C1!I$574/$A$5</f>
        <v>0.57607595</v>
      </c>
      <c r="J96" s="619">
        <f t="shared" si="49"/>
        <v>1.6584390888009017</v>
      </c>
      <c r="K96" s="658">
        <f t="shared" si="50"/>
        <v>3.7400217099999971</v>
      </c>
      <c r="L96" s="658">
        <f>[17]C1!K$574/$A$5</f>
        <v>0.67985499999999999</v>
      </c>
      <c r="M96" s="658">
        <f>[17]C1!L$574/$A$5</f>
        <v>0.67985499999999999</v>
      </c>
      <c r="N96" s="658">
        <f>[17]C1!M$574/$A$5</f>
        <v>0.62110500000000002</v>
      </c>
      <c r="O96" s="619">
        <f t="shared" si="51"/>
        <v>91.35845143449707</v>
      </c>
      <c r="P96" s="640">
        <v>3</v>
      </c>
      <c r="Q96" s="658">
        <f>[17]C1!N$574/$A$5</f>
        <v>0</v>
      </c>
      <c r="R96" s="658">
        <f>[17]C1!O$574/$A$5</f>
        <v>0</v>
      </c>
      <c r="S96" s="619">
        <f t="shared" si="52"/>
        <v>0</v>
      </c>
      <c r="T96" s="658">
        <f t="shared" si="53"/>
        <v>5.8749999999999969E-2</v>
      </c>
      <c r="U96" s="619">
        <f t="shared" si="54"/>
        <v>8.6415485655029336</v>
      </c>
      <c r="V96" s="658">
        <f t="shared" si="57"/>
        <v>35.41588805</v>
      </c>
      <c r="W96" s="658">
        <f t="shared" si="58"/>
        <v>35.41588805</v>
      </c>
      <c r="X96" s="658">
        <f t="shared" si="59"/>
        <v>31.041040389999999</v>
      </c>
      <c r="Y96" s="661">
        <f t="shared" si="60"/>
        <v>87.647217390614031</v>
      </c>
      <c r="Z96" s="640">
        <v>13</v>
      </c>
      <c r="AA96" s="658">
        <f t="shared" si="61"/>
        <v>0</v>
      </c>
      <c r="AB96" s="658">
        <f t="shared" si="62"/>
        <v>0.57607595</v>
      </c>
      <c r="AC96" s="619">
        <f t="shared" si="55"/>
        <v>1.6266031482443655</v>
      </c>
      <c r="AD96" s="658">
        <f t="shared" si="63"/>
        <v>3.7987717099999969</v>
      </c>
      <c r="AE96" s="658">
        <f t="shared" si="56"/>
        <v>10.726179461141585</v>
      </c>
      <c r="AF96" s="299">
        <v>7</v>
      </c>
      <c r="AG96" s="645" t="s">
        <v>251</v>
      </c>
    </row>
    <row r="97" spans="1:33" s="510" customFormat="1" ht="24" customHeight="1">
      <c r="A97" s="682" t="s">
        <v>143</v>
      </c>
      <c r="B97" s="638"/>
      <c r="C97" s="627">
        <v>8</v>
      </c>
      <c r="D97" s="658">
        <f>[17]C1!E$592/$A$5</f>
        <v>38.051064489999995</v>
      </c>
      <c r="E97" s="658">
        <f>[17]C1!F$592/$A$5</f>
        <v>38.051064489999995</v>
      </c>
      <c r="F97" s="658">
        <f>[17]C1!G$592/$A$5</f>
        <v>35.228423090000007</v>
      </c>
      <c r="G97" s="661">
        <f t="shared" si="64"/>
        <v>92.581964689209173</v>
      </c>
      <c r="H97" s="658">
        <f>[17]C1!H$592/$A$5</f>
        <v>0</v>
      </c>
      <c r="I97" s="658">
        <f>[17]C1!I$592/$A$5</f>
        <v>2.247E-2</v>
      </c>
      <c r="J97" s="619">
        <f t="shared" si="49"/>
        <v>5.9052224428321115E-2</v>
      </c>
      <c r="K97" s="658">
        <f t="shared" si="50"/>
        <v>2.8001713999999875</v>
      </c>
      <c r="L97" s="658">
        <f>[17]C1!K$592/$A$5</f>
        <v>0</v>
      </c>
      <c r="M97" s="658">
        <f>[17]C1!L$592/$A$5</f>
        <v>0</v>
      </c>
      <c r="N97" s="658">
        <f>[17]C1!M$592/$A$5</f>
        <v>0</v>
      </c>
      <c r="O97" s="619">
        <f t="shared" si="51"/>
        <v>0</v>
      </c>
      <c r="P97" s="640"/>
      <c r="Q97" s="658">
        <f>[17]C1!N$592/$A$5</f>
        <v>0</v>
      </c>
      <c r="R97" s="658">
        <f>[17]C1!O$592/$A$5</f>
        <v>0</v>
      </c>
      <c r="S97" s="619">
        <f t="shared" si="52"/>
        <v>0</v>
      </c>
      <c r="T97" s="658">
        <f t="shared" si="53"/>
        <v>0</v>
      </c>
      <c r="U97" s="619">
        <f t="shared" si="54"/>
        <v>0</v>
      </c>
      <c r="V97" s="658">
        <f t="shared" si="57"/>
        <v>38.051064489999995</v>
      </c>
      <c r="W97" s="658">
        <f t="shared" si="58"/>
        <v>38.051064489999995</v>
      </c>
      <c r="X97" s="658">
        <f t="shared" si="59"/>
        <v>35.228423090000007</v>
      </c>
      <c r="Y97" s="661">
        <f t="shared" si="60"/>
        <v>92.581964689209173</v>
      </c>
      <c r="Z97" s="640">
        <v>8</v>
      </c>
      <c r="AA97" s="658">
        <f t="shared" si="61"/>
        <v>0</v>
      </c>
      <c r="AB97" s="658">
        <f t="shared" si="62"/>
        <v>2.247E-2</v>
      </c>
      <c r="AC97" s="619">
        <f t="shared" si="55"/>
        <v>5.9052224428321115E-2</v>
      </c>
      <c r="AD97" s="658">
        <f t="shared" si="63"/>
        <v>2.8001713999999875</v>
      </c>
      <c r="AE97" s="658">
        <f t="shared" si="56"/>
        <v>7.3589830863625014</v>
      </c>
      <c r="AF97" s="299">
        <v>8</v>
      </c>
      <c r="AG97" s="645" t="s">
        <v>440</v>
      </c>
    </row>
    <row r="98" spans="1:33" s="510" customFormat="1" ht="36.75" customHeight="1">
      <c r="A98" s="705" t="s">
        <v>144</v>
      </c>
      <c r="B98" s="706"/>
      <c r="C98" s="627">
        <v>9</v>
      </c>
      <c r="D98" s="658">
        <f>[17]C1!E$609/$A$5</f>
        <v>80.568251180000004</v>
      </c>
      <c r="E98" s="658">
        <f>[17]C1!F$609/$A$5</f>
        <v>80.568251180000004</v>
      </c>
      <c r="F98" s="658">
        <f>[17]C1!G$609/$A$5</f>
        <v>64.626299090000003</v>
      </c>
      <c r="G98" s="661">
        <f t="shared" si="64"/>
        <v>80.213108939917788</v>
      </c>
      <c r="H98" s="658">
        <f>[17]C1!H$609/$A$5</f>
        <v>0</v>
      </c>
      <c r="I98" s="658">
        <f>[17]C1!I$609/$A$5</f>
        <v>14.326868139999998</v>
      </c>
      <c r="J98" s="619">
        <f t="shared" si="49"/>
        <v>17.782275189257742</v>
      </c>
      <c r="K98" s="658">
        <f t="shared" si="50"/>
        <v>1.6150839500000025</v>
      </c>
      <c r="L98" s="658">
        <f>[17]C1!K$609/$A$5</f>
        <v>0</v>
      </c>
      <c r="M98" s="658">
        <f>[17]C1!L$609/$A$5</f>
        <v>0</v>
      </c>
      <c r="N98" s="658">
        <f>[17]C1!M$609/$A$5</f>
        <v>0</v>
      </c>
      <c r="O98" s="619">
        <f t="shared" si="51"/>
        <v>0</v>
      </c>
      <c r="P98" s="640"/>
      <c r="Q98" s="658">
        <f>[17]C1!N$609/$A$5</f>
        <v>0</v>
      </c>
      <c r="R98" s="658">
        <f>[17]C1!O$609/$A$5</f>
        <v>0</v>
      </c>
      <c r="S98" s="619">
        <f t="shared" si="52"/>
        <v>0</v>
      </c>
      <c r="T98" s="658">
        <f t="shared" si="53"/>
        <v>0</v>
      </c>
      <c r="U98" s="619">
        <f t="shared" si="54"/>
        <v>0</v>
      </c>
      <c r="V98" s="658">
        <f t="shared" si="57"/>
        <v>80.568251180000004</v>
      </c>
      <c r="W98" s="658">
        <f t="shared" si="58"/>
        <v>80.568251180000004</v>
      </c>
      <c r="X98" s="658">
        <f t="shared" si="59"/>
        <v>64.626299090000003</v>
      </c>
      <c r="Y98" s="661">
        <f t="shared" si="60"/>
        <v>80.213108939917788</v>
      </c>
      <c r="Z98" s="640">
        <v>15</v>
      </c>
      <c r="AA98" s="658">
        <f t="shared" si="61"/>
        <v>0</v>
      </c>
      <c r="AB98" s="658">
        <f t="shared" si="62"/>
        <v>14.326868139999998</v>
      </c>
      <c r="AC98" s="619">
        <f t="shared" si="55"/>
        <v>17.782275189257742</v>
      </c>
      <c r="AD98" s="658">
        <f t="shared" si="63"/>
        <v>1.6150839500000025</v>
      </c>
      <c r="AE98" s="658">
        <f t="shared" si="56"/>
        <v>2.0046158708244688</v>
      </c>
      <c r="AF98" s="299">
        <v>9</v>
      </c>
      <c r="AG98" s="681" t="s">
        <v>441</v>
      </c>
    </row>
    <row r="99" spans="1:33" s="510" customFormat="1" ht="26.25" customHeight="1">
      <c r="A99" s="682" t="s">
        <v>30</v>
      </c>
      <c r="B99" s="638"/>
      <c r="C99" s="627">
        <v>10</v>
      </c>
      <c r="D99" s="658">
        <f>[17]C1!E$617/$A$5</f>
        <v>626.68051378999996</v>
      </c>
      <c r="E99" s="658">
        <f>[17]C1!F$617/$A$5</f>
        <v>626.68051378999996</v>
      </c>
      <c r="F99" s="658">
        <f>[17]C1!G$617/$A$5</f>
        <v>622.12334776</v>
      </c>
      <c r="G99" s="661">
        <f t="shared" si="64"/>
        <v>99.27280872314995</v>
      </c>
      <c r="H99" s="658">
        <f>[17]C1!H$617/$A$5</f>
        <v>0</v>
      </c>
      <c r="I99" s="658">
        <f>[17]C1!I$617/$A$5</f>
        <v>1.00507871</v>
      </c>
      <c r="J99" s="619">
        <f t="shared" si="49"/>
        <v>0.16038135666953274</v>
      </c>
      <c r="K99" s="658">
        <f t="shared" si="50"/>
        <v>3.5520873199999619</v>
      </c>
      <c r="L99" s="658">
        <f>[17]C1!K$617/$A$5</f>
        <v>16.716187000000001</v>
      </c>
      <c r="M99" s="658">
        <f>[17]C1!L$617/$A$5</f>
        <v>16.716187000000001</v>
      </c>
      <c r="N99" s="658">
        <f>[17]C1!M$617/$A$5</f>
        <v>11.94070155</v>
      </c>
      <c r="O99" s="619">
        <f t="shared" si="51"/>
        <v>71.431969204460316</v>
      </c>
      <c r="P99" s="640">
        <v>6</v>
      </c>
      <c r="Q99" s="658">
        <f>[17]C1!N$617/$A$5</f>
        <v>0</v>
      </c>
      <c r="R99" s="658">
        <f>[17]C1!O$617/$A$5</f>
        <v>3.6191797999999999</v>
      </c>
      <c r="S99" s="619">
        <f t="shared" si="52"/>
        <v>21.650749659596411</v>
      </c>
      <c r="T99" s="658">
        <f t="shared" si="53"/>
        <v>1.1563056500000015</v>
      </c>
      <c r="U99" s="619">
        <f t="shared" si="54"/>
        <v>6.9172811359432709</v>
      </c>
      <c r="V99" s="658">
        <f t="shared" si="57"/>
        <v>643.39670078999995</v>
      </c>
      <c r="W99" s="658">
        <f t="shared" si="58"/>
        <v>643.39670078999995</v>
      </c>
      <c r="X99" s="658">
        <f t="shared" si="59"/>
        <v>634.06404930999997</v>
      </c>
      <c r="Y99" s="661">
        <f t="shared" si="60"/>
        <v>98.549471660557046</v>
      </c>
      <c r="Z99" s="640">
        <v>3</v>
      </c>
      <c r="AA99" s="658">
        <f t="shared" si="61"/>
        <v>0</v>
      </c>
      <c r="AB99" s="658">
        <f t="shared" si="62"/>
        <v>4.6242585099999998</v>
      </c>
      <c r="AC99" s="619">
        <f t="shared" si="55"/>
        <v>0.71872586606708821</v>
      </c>
      <c r="AD99" s="658">
        <f t="shared" si="63"/>
        <v>4.7083929699999629</v>
      </c>
      <c r="AE99" s="658">
        <f t="shared" si="56"/>
        <v>0.73180247337586957</v>
      </c>
      <c r="AF99" s="299">
        <v>10</v>
      </c>
      <c r="AG99" s="645" t="s">
        <v>58</v>
      </c>
    </row>
    <row r="100" spans="1:33" s="510" customFormat="1" ht="26.25" customHeight="1">
      <c r="A100" s="705" t="s">
        <v>16</v>
      </c>
      <c r="B100" s="706"/>
      <c r="C100" s="663">
        <v>11</v>
      </c>
      <c r="D100" s="661">
        <f>[17]C1!E$634/$A$5</f>
        <v>105.89082797</v>
      </c>
      <c r="E100" s="661">
        <f>[17]C1!F$634/$A$5</f>
        <v>105.89082797</v>
      </c>
      <c r="F100" s="661">
        <f>[17]C1!G$634/$A$5</f>
        <v>104.72713469000001</v>
      </c>
      <c r="G100" s="661">
        <f t="shared" si="64"/>
        <v>98.901044309210931</v>
      </c>
      <c r="H100" s="661">
        <f>[17]C1!H$634/$A$5</f>
        <v>0</v>
      </c>
      <c r="I100" s="661">
        <f>[17]C1!I$634/$A$5</f>
        <v>0</v>
      </c>
      <c r="J100" s="619">
        <f t="shared" si="49"/>
        <v>0</v>
      </c>
      <c r="K100" s="658">
        <f t="shared" si="50"/>
        <v>1.1636932799999897</v>
      </c>
      <c r="L100" s="661">
        <f>[17]C1!K$634/$A$5</f>
        <v>92.437721909999993</v>
      </c>
      <c r="M100" s="661">
        <f>[17]C1!L$634/$A$5</f>
        <v>92.437721909999993</v>
      </c>
      <c r="N100" s="661">
        <f>[17]C1!M$634/$A$5</f>
        <v>91.551295379999999</v>
      </c>
      <c r="O100" s="619">
        <f t="shared" si="51"/>
        <v>99.041055413651307</v>
      </c>
      <c r="P100" s="640">
        <v>2</v>
      </c>
      <c r="Q100" s="661">
        <f>[17]C1!N$634/$A$5</f>
        <v>0</v>
      </c>
      <c r="R100" s="661">
        <f>[17]C1!O$634/$A$5</f>
        <v>0.27860000000000001</v>
      </c>
      <c r="S100" s="619">
        <f t="shared" si="52"/>
        <v>0.30139210945857464</v>
      </c>
      <c r="T100" s="658">
        <f t="shared" si="53"/>
        <v>0.60782652999999431</v>
      </c>
      <c r="U100" s="619">
        <f t="shared" si="54"/>
        <v>0.65755247689010721</v>
      </c>
      <c r="V100" s="661">
        <f t="shared" si="57"/>
        <v>198.32854988</v>
      </c>
      <c r="W100" s="661">
        <f t="shared" si="58"/>
        <v>198.32854988</v>
      </c>
      <c r="X100" s="661">
        <f t="shared" si="59"/>
        <v>196.27843007000001</v>
      </c>
      <c r="Y100" s="661">
        <f t="shared" si="60"/>
        <v>98.966301215210621</v>
      </c>
      <c r="Z100" s="640">
        <v>2</v>
      </c>
      <c r="AA100" s="661">
        <f t="shared" si="61"/>
        <v>0</v>
      </c>
      <c r="AB100" s="661">
        <f t="shared" si="62"/>
        <v>0.27860000000000001</v>
      </c>
      <c r="AC100" s="619">
        <f t="shared" si="55"/>
        <v>0.14047397622206625</v>
      </c>
      <c r="AD100" s="661">
        <f t="shared" si="63"/>
        <v>1.771519809999984</v>
      </c>
      <c r="AE100" s="658">
        <f t="shared" si="56"/>
        <v>0.89322480856732622</v>
      </c>
      <c r="AF100" s="299">
        <v>11</v>
      </c>
      <c r="AG100" s="681" t="s">
        <v>69</v>
      </c>
    </row>
    <row r="101" spans="1:33" s="510" customFormat="1" ht="26.25" customHeight="1">
      <c r="A101" s="705" t="s">
        <v>114</v>
      </c>
      <c r="B101" s="706"/>
      <c r="C101" s="663">
        <v>11</v>
      </c>
      <c r="D101" s="661">
        <f>[17]C1!E$926/$A$5</f>
        <v>1.1000000000000001</v>
      </c>
      <c r="E101" s="661">
        <f>[17]C1!F$926/$A$5</f>
        <v>1.1000000000000001</v>
      </c>
      <c r="F101" s="661">
        <f>[17]C1!G$926/$A$5</f>
        <v>0.85700776000000001</v>
      </c>
      <c r="G101" s="661">
        <f t="shared" si="64"/>
        <v>77.90979636363636</v>
      </c>
      <c r="H101" s="661">
        <f>[17]C1!H$926/$A$5</f>
        <v>0</v>
      </c>
      <c r="I101" s="661">
        <f>[17]C1!I$926/$A$5</f>
        <v>0.05</v>
      </c>
      <c r="J101" s="619">
        <f t="shared" si="49"/>
        <v>4.545454545454545</v>
      </c>
      <c r="K101" s="658">
        <f t="shared" si="50"/>
        <v>0.19299224000000009</v>
      </c>
      <c r="L101" s="661">
        <f>[17]C1!K$926/$A$5</f>
        <v>0</v>
      </c>
      <c r="M101" s="661">
        <f>[17]C1!L$926/$A$5</f>
        <v>0</v>
      </c>
      <c r="N101" s="661">
        <f>[17]C1!M$926/$A$5</f>
        <v>0</v>
      </c>
      <c r="O101" s="619">
        <f t="shared" si="51"/>
        <v>0</v>
      </c>
      <c r="P101" s="640"/>
      <c r="Q101" s="661">
        <f>[17]C1!N$634/$A$5</f>
        <v>0</v>
      </c>
      <c r="R101" s="661">
        <f>[17]C1!O$926/$A$5</f>
        <v>0</v>
      </c>
      <c r="S101" s="619">
        <f t="shared" si="52"/>
        <v>0</v>
      </c>
      <c r="T101" s="658">
        <f t="shared" si="53"/>
        <v>0</v>
      </c>
      <c r="U101" s="619">
        <f t="shared" si="54"/>
        <v>0</v>
      </c>
      <c r="V101" s="661">
        <f t="shared" si="57"/>
        <v>1.1000000000000001</v>
      </c>
      <c r="W101" s="661">
        <f t="shared" si="58"/>
        <v>1.1000000000000001</v>
      </c>
      <c r="X101" s="661">
        <f t="shared" si="59"/>
        <v>0.85700776000000001</v>
      </c>
      <c r="Y101" s="661">
        <f t="shared" si="60"/>
        <v>77.90979636363636</v>
      </c>
      <c r="Z101" s="640">
        <v>17</v>
      </c>
      <c r="AA101" s="661">
        <f t="shared" si="61"/>
        <v>0</v>
      </c>
      <c r="AB101" s="661">
        <f t="shared" si="62"/>
        <v>0.05</v>
      </c>
      <c r="AC101" s="619">
        <f t="shared" si="55"/>
        <v>4.545454545454545</v>
      </c>
      <c r="AD101" s="661">
        <f t="shared" si="63"/>
        <v>0.19299224000000009</v>
      </c>
      <c r="AE101" s="683">
        <f t="shared" si="56"/>
        <v>17.544749090909097</v>
      </c>
      <c r="AF101" s="299">
        <v>12</v>
      </c>
      <c r="AG101" s="681" t="s">
        <v>233</v>
      </c>
    </row>
    <row r="102" spans="1:33" s="510" customFormat="1" ht="26.25" customHeight="1">
      <c r="A102" s="705" t="s">
        <v>145</v>
      </c>
      <c r="B102" s="706"/>
      <c r="C102" s="663">
        <v>12</v>
      </c>
      <c r="D102" s="661">
        <f>[17]C1!E$670/$A$5</f>
        <v>52.486797949999989</v>
      </c>
      <c r="E102" s="661">
        <f>[17]C1!F$670/$A$5</f>
        <v>52.486797949999989</v>
      </c>
      <c r="F102" s="661">
        <f>[17]C1!G$670/$A$5</f>
        <v>50.915861529999987</v>
      </c>
      <c r="G102" s="661">
        <f t="shared" si="64"/>
        <v>97.006987506655463</v>
      </c>
      <c r="H102" s="661">
        <f>[17]C1!H$670/$A$5</f>
        <v>0</v>
      </c>
      <c r="I102" s="661">
        <f>[17]C1!I$670/$A$5</f>
        <v>0.45603850000000001</v>
      </c>
      <c r="J102" s="619">
        <f t="shared" si="49"/>
        <v>0.8688632528782414</v>
      </c>
      <c r="K102" s="658">
        <f t="shared" si="50"/>
        <v>1.1148979200000024</v>
      </c>
      <c r="L102" s="661">
        <f>[17]C1!K$670/$A$5</f>
        <v>0</v>
      </c>
      <c r="M102" s="661">
        <f>[17]C1!L$670/$A$5</f>
        <v>0</v>
      </c>
      <c r="N102" s="661">
        <f>[17]C1!M$670/$A$5</f>
        <v>0</v>
      </c>
      <c r="O102" s="619">
        <f t="shared" si="51"/>
        <v>0</v>
      </c>
      <c r="P102" s="640"/>
      <c r="Q102" s="661">
        <f>[17]C1!N$670/$A$5</f>
        <v>0</v>
      </c>
      <c r="R102" s="661">
        <f>[17]C1!O$670/$A$5</f>
        <v>0</v>
      </c>
      <c r="S102" s="619">
        <f t="shared" si="52"/>
        <v>0</v>
      </c>
      <c r="T102" s="658">
        <f t="shared" si="53"/>
        <v>0</v>
      </c>
      <c r="U102" s="619">
        <f t="shared" si="54"/>
        <v>0</v>
      </c>
      <c r="V102" s="661">
        <f t="shared" si="57"/>
        <v>52.486797949999989</v>
      </c>
      <c r="W102" s="661">
        <f t="shared" si="58"/>
        <v>52.486797949999989</v>
      </c>
      <c r="X102" s="661">
        <f t="shared" si="59"/>
        <v>50.915861529999987</v>
      </c>
      <c r="Y102" s="661">
        <f t="shared" si="60"/>
        <v>97.006987506655463</v>
      </c>
      <c r="Z102" s="640">
        <v>5</v>
      </c>
      <c r="AA102" s="661">
        <f t="shared" si="61"/>
        <v>0</v>
      </c>
      <c r="AB102" s="661">
        <f t="shared" si="62"/>
        <v>0.45603850000000001</v>
      </c>
      <c r="AC102" s="619">
        <f t="shared" si="55"/>
        <v>0.8688632528782414</v>
      </c>
      <c r="AD102" s="661">
        <f t="shared" si="63"/>
        <v>1.1148979200000024</v>
      </c>
      <c r="AE102" s="658">
        <f t="shared" si="56"/>
        <v>2.1241492404662927</v>
      </c>
      <c r="AF102" s="299">
        <v>13</v>
      </c>
      <c r="AG102" s="645" t="s">
        <v>437</v>
      </c>
    </row>
    <row r="103" spans="1:33" s="510" customFormat="1" ht="26.25" customHeight="1">
      <c r="A103" s="680" t="s">
        <v>31</v>
      </c>
      <c r="B103" s="660"/>
      <c r="C103" s="663">
        <v>13</v>
      </c>
      <c r="D103" s="661">
        <f>[17]C1!E$687/$A$5</f>
        <v>53.843546759999995</v>
      </c>
      <c r="E103" s="661">
        <f>[17]C1!F$687/$A$5</f>
        <v>53.843546759999995</v>
      </c>
      <c r="F103" s="661">
        <f>[17]C1!G$687/$A$5</f>
        <v>50.859837749999997</v>
      </c>
      <c r="G103" s="661">
        <f t="shared" si="64"/>
        <v>94.458557822538211</v>
      </c>
      <c r="H103" s="661">
        <f>[17]C1!H$687/$A$5</f>
        <v>0</v>
      </c>
      <c r="I103" s="661">
        <f>[17]C1!I$687/$A$5</f>
        <v>0</v>
      </c>
      <c r="J103" s="619">
        <f t="shared" si="49"/>
        <v>0</v>
      </c>
      <c r="K103" s="658">
        <f t="shared" si="50"/>
        <v>2.9837090099999983</v>
      </c>
      <c r="L103" s="661">
        <f>[17]C1!K$687/$A$5</f>
        <v>246.30518499999999</v>
      </c>
      <c r="M103" s="661">
        <f>[17]C1!L$687/$A$5</f>
        <v>246.30518499999999</v>
      </c>
      <c r="N103" s="661">
        <f>[17]C1!M$687/$A$5</f>
        <v>47.080455520000001</v>
      </c>
      <c r="O103" s="619">
        <f t="shared" si="51"/>
        <v>19.114683079042777</v>
      </c>
      <c r="P103" s="640">
        <v>12</v>
      </c>
      <c r="Q103" s="661">
        <f>[17]C1!N$687/$A$5</f>
        <v>0</v>
      </c>
      <c r="R103" s="661">
        <f>[17]C1!O$687/$A$5</f>
        <v>164.27091899000001</v>
      </c>
      <c r="S103" s="619">
        <f t="shared" si="52"/>
        <v>66.694056395930133</v>
      </c>
      <c r="T103" s="658">
        <f t="shared" si="53"/>
        <v>34.953810489999995</v>
      </c>
      <c r="U103" s="619">
        <f t="shared" si="54"/>
        <v>14.191260525027111</v>
      </c>
      <c r="V103" s="661">
        <f t="shared" si="57"/>
        <v>300.14873175999998</v>
      </c>
      <c r="W103" s="661">
        <f t="shared" si="58"/>
        <v>300.14873175999998</v>
      </c>
      <c r="X103" s="661">
        <f t="shared" si="59"/>
        <v>97.940293269999998</v>
      </c>
      <c r="Y103" s="661">
        <f t="shared" si="60"/>
        <v>32.630587074515248</v>
      </c>
      <c r="Z103" s="640">
        <v>20</v>
      </c>
      <c r="AA103" s="661">
        <f t="shared" si="61"/>
        <v>0</v>
      </c>
      <c r="AB103" s="661">
        <f t="shared" si="62"/>
        <v>164.27091899000001</v>
      </c>
      <c r="AC103" s="619">
        <f t="shared" si="55"/>
        <v>54.72983944551585</v>
      </c>
      <c r="AD103" s="661">
        <f t="shared" si="63"/>
        <v>37.937519499999993</v>
      </c>
      <c r="AE103" s="658">
        <f t="shared" si="56"/>
        <v>12.639573479968915</v>
      </c>
      <c r="AF103" s="299">
        <v>14</v>
      </c>
      <c r="AG103" s="645" t="s">
        <v>203</v>
      </c>
    </row>
    <row r="104" spans="1:33" s="510" customFormat="1" ht="26.25" customHeight="1">
      <c r="A104" s="705" t="s">
        <v>146</v>
      </c>
      <c r="B104" s="706"/>
      <c r="C104" s="663">
        <v>14</v>
      </c>
      <c r="D104" s="661">
        <f>[17]C1!E$706/$A$5</f>
        <v>62.916214230000001</v>
      </c>
      <c r="E104" s="661">
        <f>[17]C1!F$706/$A$5</f>
        <v>62.916214230000001</v>
      </c>
      <c r="F104" s="661">
        <f>[17]C1!G$706/$A$5</f>
        <v>56.485952720000007</v>
      </c>
      <c r="G104" s="661">
        <f t="shared" si="64"/>
        <v>89.779643310239265</v>
      </c>
      <c r="H104" s="661">
        <f>[17]C1!H$706/$A$5</f>
        <v>0</v>
      </c>
      <c r="I104" s="661">
        <f>[17]C1!I$706/$A$5</f>
        <v>0.51224690000000006</v>
      </c>
      <c r="J104" s="619">
        <f t="shared" si="49"/>
        <v>0.81417311303474482</v>
      </c>
      <c r="K104" s="658">
        <f t="shared" si="50"/>
        <v>5.918014609999994</v>
      </c>
      <c r="L104" s="661">
        <f>[17]C1!K$706/$A$5</f>
        <v>8.6999999999999994E-2</v>
      </c>
      <c r="M104" s="661">
        <f>[17]C1!L$706/$A$5</f>
        <v>8.6999999999999994E-2</v>
      </c>
      <c r="N104" s="661">
        <f>[17]C1!M$706/$A$5</f>
        <v>8.6999999999999994E-2</v>
      </c>
      <c r="O104" s="619">
        <f t="shared" si="51"/>
        <v>100</v>
      </c>
      <c r="P104" s="640">
        <v>1</v>
      </c>
      <c r="Q104" s="661">
        <f>[17]C1!N$706/$A$5</f>
        <v>0</v>
      </c>
      <c r="R104" s="661">
        <f>[17]C1!O$706/$A$5</f>
        <v>0</v>
      </c>
      <c r="S104" s="619">
        <f t="shared" si="52"/>
        <v>0</v>
      </c>
      <c r="T104" s="658">
        <f t="shared" si="53"/>
        <v>0</v>
      </c>
      <c r="U104" s="619">
        <f t="shared" si="54"/>
        <v>0</v>
      </c>
      <c r="V104" s="661">
        <f t="shared" si="57"/>
        <v>63.003214230000005</v>
      </c>
      <c r="W104" s="661">
        <f t="shared" si="58"/>
        <v>63.003214230000005</v>
      </c>
      <c r="X104" s="661">
        <f t="shared" si="59"/>
        <v>56.572952720000011</v>
      </c>
      <c r="Y104" s="661">
        <f t="shared" si="60"/>
        <v>89.793756416100251</v>
      </c>
      <c r="Z104" s="640">
        <v>12</v>
      </c>
      <c r="AA104" s="661">
        <f t="shared" si="61"/>
        <v>0</v>
      </c>
      <c r="AB104" s="661">
        <f t="shared" si="62"/>
        <v>0.51224690000000006</v>
      </c>
      <c r="AC104" s="619">
        <f t="shared" si="55"/>
        <v>0.81304883609586609</v>
      </c>
      <c r="AD104" s="661">
        <f t="shared" si="63"/>
        <v>5.918014609999994</v>
      </c>
      <c r="AE104" s="658">
        <f t="shared" si="56"/>
        <v>9.3931947478038911</v>
      </c>
      <c r="AF104" s="299">
        <v>15</v>
      </c>
      <c r="AG104" s="645" t="s">
        <v>302</v>
      </c>
    </row>
    <row r="105" spans="1:33" s="510" customFormat="1" ht="26.25" customHeight="1">
      <c r="A105" s="680" t="s">
        <v>32</v>
      </c>
      <c r="B105" s="660"/>
      <c r="C105" s="663">
        <v>16</v>
      </c>
      <c r="D105" s="661">
        <f>[17]C1!E$722/$A$5</f>
        <v>80.082777259999986</v>
      </c>
      <c r="E105" s="661">
        <f>[17]C1!F$722/$A$5</f>
        <v>80.082777259999986</v>
      </c>
      <c r="F105" s="661">
        <f>[17]C1!G$722/$A$5</f>
        <v>70.945187869999998</v>
      </c>
      <c r="G105" s="661">
        <f t="shared" si="64"/>
        <v>88.589819555915852</v>
      </c>
      <c r="H105" s="661">
        <f>[17]C1!H$722/$A$5</f>
        <v>0</v>
      </c>
      <c r="I105" s="661">
        <f>[17]C1!I$722/$A$5</f>
        <v>2.0831244099999999</v>
      </c>
      <c r="J105" s="619">
        <f t="shared" si="49"/>
        <v>2.6012139954098292</v>
      </c>
      <c r="K105" s="658">
        <f t="shared" si="50"/>
        <v>7.0544649799999881</v>
      </c>
      <c r="L105" s="661">
        <f>[17]C1!K$722/$A$5</f>
        <v>3.5579000000000001</v>
      </c>
      <c r="M105" s="661">
        <f>[17]C1!L$722/$A$5</f>
        <v>3.5579000000000001</v>
      </c>
      <c r="N105" s="661">
        <f>[17]C1!M$722/$A$5</f>
        <v>1.83507581</v>
      </c>
      <c r="O105" s="619">
        <f t="shared" si="51"/>
        <v>51.577498243345786</v>
      </c>
      <c r="P105" s="640">
        <v>9</v>
      </c>
      <c r="Q105" s="661">
        <f>[17]C1!N$722/$A$5</f>
        <v>0</v>
      </c>
      <c r="R105" s="661">
        <f>[17]C1!O$722/$A$5</f>
        <v>3.5999999999999999E-3</v>
      </c>
      <c r="S105" s="619">
        <f t="shared" si="52"/>
        <v>0.10118328227325107</v>
      </c>
      <c r="T105" s="658">
        <f t="shared" si="53"/>
        <v>1.71922419</v>
      </c>
      <c r="U105" s="619">
        <f t="shared" si="54"/>
        <v>48.321318474380952</v>
      </c>
      <c r="V105" s="661">
        <f t="shared" si="57"/>
        <v>83.64067725999999</v>
      </c>
      <c r="W105" s="661">
        <f t="shared" si="58"/>
        <v>83.64067725999999</v>
      </c>
      <c r="X105" s="661">
        <f t="shared" si="59"/>
        <v>72.780263680000004</v>
      </c>
      <c r="Y105" s="661">
        <f t="shared" si="60"/>
        <v>87.015392586743403</v>
      </c>
      <c r="Z105" s="640">
        <v>14</v>
      </c>
      <c r="AA105" s="661">
        <f t="shared" si="61"/>
        <v>0</v>
      </c>
      <c r="AB105" s="661">
        <f t="shared" si="62"/>
        <v>2.08672441</v>
      </c>
      <c r="AC105" s="658">
        <f t="shared" si="55"/>
        <v>2.4948679020297071</v>
      </c>
      <c r="AD105" s="661">
        <f t="shared" si="63"/>
        <v>8.7736891699999884</v>
      </c>
      <c r="AE105" s="658">
        <f t="shared" si="56"/>
        <v>10.489739511226896</v>
      </c>
      <c r="AF105" s="299">
        <v>16</v>
      </c>
      <c r="AG105" s="645" t="s">
        <v>78</v>
      </c>
    </row>
    <row r="106" spans="1:33" s="510" customFormat="1" ht="41.25" customHeight="1">
      <c r="A106" s="705" t="s">
        <v>33</v>
      </c>
      <c r="B106" s="706"/>
      <c r="C106" s="663">
        <v>17</v>
      </c>
      <c r="D106" s="661">
        <f>[17]C1!E$738/$A$5</f>
        <v>113.57576803000001</v>
      </c>
      <c r="E106" s="661">
        <f>[17]C1!F$738/$A$5</f>
        <v>113.57576803000001</v>
      </c>
      <c r="F106" s="661">
        <f>[17]C1!G$738/$A$5</f>
        <v>110.58691780000001</v>
      </c>
      <c r="G106" s="661">
        <f t="shared" si="64"/>
        <v>97.368408524245666</v>
      </c>
      <c r="H106" s="661">
        <f>[17]C1!H$738/$A$5</f>
        <v>0</v>
      </c>
      <c r="I106" s="661">
        <f>[17]C1!I$738/$A$5</f>
        <v>0.15887520000000002</v>
      </c>
      <c r="J106" s="619">
        <f t="shared" si="49"/>
        <v>0.13988476834075608</v>
      </c>
      <c r="K106" s="658">
        <f t="shared" si="50"/>
        <v>2.8299750299999968</v>
      </c>
      <c r="L106" s="661">
        <f>[17]C1!K$738/$A$5</f>
        <v>24.203749999999999</v>
      </c>
      <c r="M106" s="661">
        <f>[17]C1!L$738/$A$5</f>
        <v>24.203749999999999</v>
      </c>
      <c r="N106" s="661">
        <f>[17]C1!M$738/$A$5</f>
        <v>14.667495300000001</v>
      </c>
      <c r="O106" s="619">
        <f t="shared" si="51"/>
        <v>60.600094200278889</v>
      </c>
      <c r="P106" s="640">
        <v>8</v>
      </c>
      <c r="Q106" s="661">
        <f>[17]C1!N$738/$A$5</f>
        <v>0</v>
      </c>
      <c r="R106" s="661">
        <f>[17]C1!O$738/$A$5</f>
        <v>2.2030205999999999</v>
      </c>
      <c r="S106" s="619">
        <f t="shared" si="52"/>
        <v>9.1019804782316793</v>
      </c>
      <c r="T106" s="658">
        <f t="shared" si="53"/>
        <v>7.3332340999999985</v>
      </c>
      <c r="U106" s="619">
        <f t="shared" si="54"/>
        <v>30.297925321489434</v>
      </c>
      <c r="V106" s="661">
        <f t="shared" si="57"/>
        <v>137.77951803000002</v>
      </c>
      <c r="W106" s="661">
        <f t="shared" si="58"/>
        <v>137.77951803000002</v>
      </c>
      <c r="X106" s="661">
        <f t="shared" si="59"/>
        <v>125.25441310000001</v>
      </c>
      <c r="Y106" s="661">
        <f t="shared" si="60"/>
        <v>90.909312857900389</v>
      </c>
      <c r="Z106" s="640">
        <v>10</v>
      </c>
      <c r="AA106" s="661">
        <f t="shared" si="61"/>
        <v>0</v>
      </c>
      <c r="AB106" s="661">
        <f t="shared" si="62"/>
        <v>2.3618958000000001</v>
      </c>
      <c r="AC106" s="658">
        <f t="shared" si="55"/>
        <v>1.7142575571252343</v>
      </c>
      <c r="AD106" s="661">
        <f t="shared" si="63"/>
        <v>10.163209129999995</v>
      </c>
      <c r="AE106" s="658">
        <f t="shared" si="56"/>
        <v>7.3764295849743533</v>
      </c>
      <c r="AF106" s="299">
        <v>17</v>
      </c>
      <c r="AG106" s="645" t="s">
        <v>55</v>
      </c>
    </row>
    <row r="107" spans="1:33" s="510" customFormat="1" ht="41.25" customHeight="1">
      <c r="A107" s="705" t="s">
        <v>34</v>
      </c>
      <c r="B107" s="706"/>
      <c r="C107" s="663">
        <v>19</v>
      </c>
      <c r="D107" s="661">
        <f>[17]C1!E$758/$A$5</f>
        <v>72.351837660000001</v>
      </c>
      <c r="E107" s="661">
        <f>[17]C1!F$758/$A$5</f>
        <v>72.351837660000001</v>
      </c>
      <c r="F107" s="661">
        <f>[17]C1!G$758/$A$5</f>
        <v>71.338339019999992</v>
      </c>
      <c r="G107" s="661">
        <f t="shared" si="64"/>
        <v>98.599208157279023</v>
      </c>
      <c r="H107" s="661">
        <f>[17]C1!H$758/$A$5</f>
        <v>0</v>
      </c>
      <c r="I107" s="661">
        <f>[17]C1!I$758/$A$5</f>
        <v>1.020676E-2</v>
      </c>
      <c r="J107" s="619">
        <f t="shared" si="49"/>
        <v>1.4107119224758612E-2</v>
      </c>
      <c r="K107" s="658">
        <f t="shared" si="50"/>
        <v>1.0032918800000088</v>
      </c>
      <c r="L107" s="661">
        <f>[17]C1!K$758/$A$5</f>
        <v>121.328262</v>
      </c>
      <c r="M107" s="661">
        <f>[17]C1!L$758/$A$5</f>
        <v>121.328262</v>
      </c>
      <c r="N107" s="661">
        <f>[17]C1!M$758/$A$5</f>
        <v>83.510144299999993</v>
      </c>
      <c r="O107" s="619">
        <f t="shared" si="51"/>
        <v>68.829918869191417</v>
      </c>
      <c r="P107" s="640">
        <v>7</v>
      </c>
      <c r="Q107" s="661">
        <f>[17]C1!N$758/$A$5</f>
        <v>0</v>
      </c>
      <c r="R107" s="661">
        <f>[17]C1!O$758/$A$5</f>
        <v>27.166241830000001</v>
      </c>
      <c r="S107" s="619">
        <f t="shared" si="52"/>
        <v>22.390695607260902</v>
      </c>
      <c r="T107" s="658">
        <f t="shared" si="53"/>
        <v>10.651875870000001</v>
      </c>
      <c r="U107" s="619">
        <f t="shared" si="54"/>
        <v>8.7793855235476812</v>
      </c>
      <c r="V107" s="661">
        <f t="shared" si="57"/>
        <v>193.68009966</v>
      </c>
      <c r="W107" s="661">
        <f t="shared" si="58"/>
        <v>193.68009966</v>
      </c>
      <c r="X107" s="661">
        <f t="shared" si="59"/>
        <v>154.84848331999999</v>
      </c>
      <c r="Y107" s="661">
        <f t="shared" si="60"/>
        <v>79.950642111312504</v>
      </c>
      <c r="Z107" s="640">
        <v>16</v>
      </c>
      <c r="AA107" s="661">
        <f t="shared" si="61"/>
        <v>0</v>
      </c>
      <c r="AB107" s="661">
        <f t="shared" si="62"/>
        <v>27.17644859</v>
      </c>
      <c r="AC107" s="658">
        <f t="shared" si="55"/>
        <v>14.031616380674883</v>
      </c>
      <c r="AD107" s="661">
        <f t="shared" si="63"/>
        <v>11.655167750000011</v>
      </c>
      <c r="AE107" s="658">
        <f t="shared" si="56"/>
        <v>6.0177415080126115</v>
      </c>
      <c r="AF107" s="299">
        <v>18</v>
      </c>
      <c r="AG107" s="645" t="s">
        <v>252</v>
      </c>
    </row>
    <row r="108" spans="1:33" s="510" customFormat="1" ht="41.25" customHeight="1">
      <c r="A108" s="705" t="s">
        <v>18</v>
      </c>
      <c r="B108" s="706"/>
      <c r="C108" s="663">
        <v>21</v>
      </c>
      <c r="D108" s="661">
        <f>[17]C1!E$774/$A$5</f>
        <v>208.45690825999998</v>
      </c>
      <c r="E108" s="661">
        <f>[17]C1!F$774/$A$5</f>
        <v>208.45690825999998</v>
      </c>
      <c r="F108" s="661">
        <f>[17]C1!G$774/$A$5</f>
        <v>198.11735213999995</v>
      </c>
      <c r="G108" s="661">
        <f t="shared" si="64"/>
        <v>95.039955160850852</v>
      </c>
      <c r="H108" s="661">
        <f>[17]C1!H$774/$A$5</f>
        <v>0</v>
      </c>
      <c r="I108" s="661">
        <f>[17]C1!I$774/$A$5</f>
        <v>0.86479012</v>
      </c>
      <c r="J108" s="619">
        <f t="shared" si="49"/>
        <v>0.41485318343174399</v>
      </c>
      <c r="K108" s="658">
        <f t="shared" si="50"/>
        <v>9.4747660000000256</v>
      </c>
      <c r="L108" s="661">
        <f>[17]C1!K$774/$A$5</f>
        <v>279.010288</v>
      </c>
      <c r="M108" s="661">
        <f>[17]C1!L$774/$A$5</f>
        <v>279.010288</v>
      </c>
      <c r="N108" s="661">
        <f>[17]C1!M$774/$A$5</f>
        <v>108.16593636</v>
      </c>
      <c r="O108" s="619">
        <f t="shared" si="51"/>
        <v>38.767723274777595</v>
      </c>
      <c r="P108" s="640">
        <v>10</v>
      </c>
      <c r="Q108" s="661">
        <f>[17]C1!N$774/$A$5</f>
        <v>0</v>
      </c>
      <c r="R108" s="661">
        <f>[17]C1!O$774/$A$5</f>
        <v>123.07104396</v>
      </c>
      <c r="S108" s="619">
        <f t="shared" si="52"/>
        <v>44.10985875904332</v>
      </c>
      <c r="T108" s="658">
        <f t="shared" si="53"/>
        <v>47.773307680000016</v>
      </c>
      <c r="U108" s="619">
        <f t="shared" si="54"/>
        <v>17.122417966179089</v>
      </c>
      <c r="V108" s="661">
        <f t="shared" si="57"/>
        <v>487.46719625999998</v>
      </c>
      <c r="W108" s="661">
        <f t="shared" si="58"/>
        <v>487.46719625999998</v>
      </c>
      <c r="X108" s="661">
        <f t="shared" si="59"/>
        <v>306.28328849999997</v>
      </c>
      <c r="Y108" s="661">
        <f t="shared" si="60"/>
        <v>62.831569149657795</v>
      </c>
      <c r="Z108" s="640">
        <v>18</v>
      </c>
      <c r="AA108" s="661">
        <f t="shared" si="61"/>
        <v>0</v>
      </c>
      <c r="AB108" s="661">
        <f t="shared" si="62"/>
        <v>123.93583407999999</v>
      </c>
      <c r="AC108" s="658">
        <f t="shared" si="55"/>
        <v>25.424445999828148</v>
      </c>
      <c r="AD108" s="661">
        <f t="shared" si="63"/>
        <v>57.24807368000004</v>
      </c>
      <c r="AE108" s="658">
        <f t="shared" si="56"/>
        <v>11.74398485051406</v>
      </c>
      <c r="AF108" s="299">
        <v>19</v>
      </c>
      <c r="AG108" s="645" t="s">
        <v>115</v>
      </c>
    </row>
    <row r="109" spans="1:33" s="510" customFormat="1" ht="41.25" customHeight="1">
      <c r="A109" s="707" t="s">
        <v>147</v>
      </c>
      <c r="B109" s="706"/>
      <c r="C109" s="663">
        <v>23</v>
      </c>
      <c r="D109" s="661">
        <f>[17]C1!E$910/$A$5</f>
        <v>49.527968999999999</v>
      </c>
      <c r="E109" s="661">
        <f>[17]C1!F$910/$A$5</f>
        <v>49.527968999999999</v>
      </c>
      <c r="F109" s="661">
        <f>[17]C1!G$910/$A$5</f>
        <v>18.777872810000005</v>
      </c>
      <c r="G109" s="661">
        <f t="shared" si="64"/>
        <v>37.913674211030148</v>
      </c>
      <c r="H109" s="661">
        <f>[17]C1!H$910/$A$5</f>
        <v>0</v>
      </c>
      <c r="I109" s="661">
        <f>[17]C1!I$910/$A$5</f>
        <v>15.737125800000001</v>
      </c>
      <c r="J109" s="619">
        <f t="shared" si="49"/>
        <v>31.774219936214227</v>
      </c>
      <c r="K109" s="658">
        <f t="shared" si="50"/>
        <v>15.012970389999992</v>
      </c>
      <c r="L109" s="661">
        <f>[17]C1!K$910/$A$5</f>
        <v>0</v>
      </c>
      <c r="M109" s="661">
        <f>[17]C1!L$910/$A$5</f>
        <v>0</v>
      </c>
      <c r="N109" s="661">
        <f>[17]C1!M$910/$A$5</f>
        <v>0</v>
      </c>
      <c r="O109" s="619">
        <f t="shared" si="51"/>
        <v>0</v>
      </c>
      <c r="P109" s="640"/>
      <c r="Q109" s="661">
        <f>[17]C1!N$910/$A$5</f>
        <v>0</v>
      </c>
      <c r="R109" s="661">
        <f>[17]C1!O$910/$A$5</f>
        <v>0</v>
      </c>
      <c r="S109" s="619">
        <f t="shared" si="52"/>
        <v>0</v>
      </c>
      <c r="T109" s="658">
        <f t="shared" si="53"/>
        <v>0</v>
      </c>
      <c r="U109" s="619">
        <f t="shared" si="54"/>
        <v>0</v>
      </c>
      <c r="V109" s="661">
        <f t="shared" si="57"/>
        <v>49.527968999999999</v>
      </c>
      <c r="W109" s="661">
        <f t="shared" si="58"/>
        <v>49.527968999999999</v>
      </c>
      <c r="X109" s="661">
        <f t="shared" si="59"/>
        <v>18.777872810000005</v>
      </c>
      <c r="Y109" s="661">
        <f>IF(X109=0,0,IF(W109=0,0,X109*100/W109))</f>
        <v>37.913674211030148</v>
      </c>
      <c r="Z109" s="640">
        <v>19</v>
      </c>
      <c r="AA109" s="661">
        <f t="shared" si="61"/>
        <v>0</v>
      </c>
      <c r="AB109" s="661">
        <f t="shared" si="62"/>
        <v>15.737125800000001</v>
      </c>
      <c r="AC109" s="658">
        <f>IF($AB109=0,0,IF($V109=0,0,$AB109*100/$V109))</f>
        <v>31.774219936214227</v>
      </c>
      <c r="AD109" s="661">
        <f t="shared" si="63"/>
        <v>15.012970389999992</v>
      </c>
      <c r="AE109" s="658">
        <f t="shared" si="56"/>
        <v>30.312105852755625</v>
      </c>
      <c r="AF109" s="299">
        <v>20</v>
      </c>
      <c r="AG109" s="645" t="s">
        <v>442</v>
      </c>
    </row>
    <row r="110" spans="1:33" s="510" customFormat="1" ht="29.25" customHeight="1">
      <c r="A110" s="649" t="s">
        <v>148</v>
      </c>
      <c r="B110" s="684"/>
      <c r="C110" s="663">
        <v>23</v>
      </c>
      <c r="D110" s="661">
        <f>[17]C1!E$866/$A$5</f>
        <v>17.119399390000002</v>
      </c>
      <c r="E110" s="661">
        <f>[17]C1!F$866/$A$5</f>
        <v>17.119399390000002</v>
      </c>
      <c r="F110" s="661">
        <f>[17]C1!G$866/$A$5</f>
        <v>17.119399390000002</v>
      </c>
      <c r="G110" s="685">
        <f t="shared" si="64"/>
        <v>100</v>
      </c>
      <c r="H110" s="661">
        <f>[17]C1!H$866/$A$5</f>
        <v>0</v>
      </c>
      <c r="I110" s="661">
        <f>[17]C1!I$866/$A$5</f>
        <v>0</v>
      </c>
      <c r="J110" s="619">
        <f t="shared" si="49"/>
        <v>0</v>
      </c>
      <c r="K110" s="658">
        <f t="shared" si="50"/>
        <v>0</v>
      </c>
      <c r="L110" s="661">
        <f>[17]C1!K$866/$A$5</f>
        <v>0</v>
      </c>
      <c r="M110" s="661">
        <f>[17]C1!L$866/$A$5</f>
        <v>0</v>
      </c>
      <c r="N110" s="661">
        <f>[17]C1!M$866/$A$5</f>
        <v>0</v>
      </c>
      <c r="O110" s="619">
        <f t="shared" si="51"/>
        <v>0</v>
      </c>
      <c r="P110" s="640"/>
      <c r="Q110" s="661">
        <f>[17]C1!N$866/$A$5</f>
        <v>0</v>
      </c>
      <c r="R110" s="661">
        <f>[17]C1!O$866/$A$5</f>
        <v>0</v>
      </c>
      <c r="S110" s="619">
        <f t="shared" si="52"/>
        <v>0</v>
      </c>
      <c r="T110" s="658">
        <f t="shared" si="53"/>
        <v>0</v>
      </c>
      <c r="U110" s="619">
        <f t="shared" si="54"/>
        <v>0</v>
      </c>
      <c r="V110" s="661">
        <f t="shared" si="57"/>
        <v>17.119399390000002</v>
      </c>
      <c r="W110" s="661">
        <f t="shared" si="58"/>
        <v>17.119399390000002</v>
      </c>
      <c r="X110" s="661">
        <f t="shared" si="59"/>
        <v>17.119399390000002</v>
      </c>
      <c r="Y110" s="686">
        <f>IF(X110=0,0,X110*100/W110)</f>
        <v>100</v>
      </c>
      <c r="Z110" s="640"/>
      <c r="AA110" s="661">
        <f t="shared" si="61"/>
        <v>0</v>
      </c>
      <c r="AB110" s="661">
        <f t="shared" si="62"/>
        <v>0</v>
      </c>
      <c r="AC110" s="658">
        <f>IF($AB110=0,0,$AB110*100/$V110)</f>
        <v>0</v>
      </c>
      <c r="AD110" s="661">
        <f t="shared" si="63"/>
        <v>0</v>
      </c>
      <c r="AE110" s="658">
        <f t="shared" si="56"/>
        <v>0</v>
      </c>
      <c r="AF110" s="299">
        <v>21</v>
      </c>
      <c r="AG110" s="681" t="s">
        <v>443</v>
      </c>
    </row>
    <row r="111" spans="1:33" s="510" customFormat="1" ht="29.25" customHeight="1">
      <c r="A111" s="680" t="s">
        <v>117</v>
      </c>
      <c r="B111" s="684"/>
      <c r="C111" s="663">
        <v>23</v>
      </c>
      <c r="D111" s="661">
        <f>[17]C1!E$806/$A$5</f>
        <v>749.30509048000033</v>
      </c>
      <c r="E111" s="661">
        <f>[17]C1!F$806/$A$5</f>
        <v>749.30509048000033</v>
      </c>
      <c r="F111" s="661">
        <f>[17]C1!G$806/$A$5</f>
        <v>0</v>
      </c>
      <c r="G111" s="661">
        <f t="shared" si="64"/>
        <v>0</v>
      </c>
      <c r="H111" s="661">
        <f>[17]C1!H$806/$A$5</f>
        <v>0</v>
      </c>
      <c r="I111" s="661">
        <f>[17]C1!I$806/$A$5</f>
        <v>0</v>
      </c>
      <c r="J111" s="619">
        <f t="shared" si="49"/>
        <v>0</v>
      </c>
      <c r="K111" s="658">
        <f t="shared" si="50"/>
        <v>749.30509048000033</v>
      </c>
      <c r="L111" s="661">
        <f>[17]C1!K$806/$A$5</f>
        <v>1533.6793641599997</v>
      </c>
      <c r="M111" s="661">
        <f>[17]C1!L$806/$A$5</f>
        <v>1533.6793641599997</v>
      </c>
      <c r="N111" s="661">
        <f>[17]C1!M$806/$A$5</f>
        <v>0</v>
      </c>
      <c r="O111" s="619">
        <f t="shared" si="51"/>
        <v>0</v>
      </c>
      <c r="P111" s="640"/>
      <c r="Q111" s="661">
        <f>[17]C1!N$806/$A$5</f>
        <v>0</v>
      </c>
      <c r="R111" s="661">
        <f>[17]C1!O$806/$A$5</f>
        <v>0</v>
      </c>
      <c r="S111" s="619">
        <f t="shared" si="52"/>
        <v>0</v>
      </c>
      <c r="T111" s="658">
        <f t="shared" si="53"/>
        <v>1533.6793641599997</v>
      </c>
      <c r="U111" s="619">
        <f t="shared" si="54"/>
        <v>100</v>
      </c>
      <c r="V111" s="661">
        <f t="shared" si="57"/>
        <v>2282.98445464</v>
      </c>
      <c r="W111" s="661">
        <f t="shared" si="58"/>
        <v>2282.98445464</v>
      </c>
      <c r="X111" s="661">
        <f t="shared" si="59"/>
        <v>0</v>
      </c>
      <c r="Y111" s="661">
        <f>IF(X111=0,0,X111*100/W111)</f>
        <v>0</v>
      </c>
      <c r="Z111" s="640"/>
      <c r="AA111" s="661">
        <f t="shared" si="61"/>
        <v>0</v>
      </c>
      <c r="AB111" s="661">
        <f t="shared" si="62"/>
        <v>0</v>
      </c>
      <c r="AC111" s="658">
        <f>IF($AB111=0,0,$AB111*100/$V111)</f>
        <v>0</v>
      </c>
      <c r="AD111" s="661">
        <f t="shared" si="63"/>
        <v>2282.98445464</v>
      </c>
      <c r="AE111" s="687">
        <f t="shared" si="56"/>
        <v>100</v>
      </c>
      <c r="AF111" s="299">
        <v>22</v>
      </c>
      <c r="AG111" s="681" t="s">
        <v>444</v>
      </c>
    </row>
    <row r="112" spans="1:33" s="510" customFormat="1" ht="38.25" customHeight="1">
      <c r="A112" s="705" t="s">
        <v>149</v>
      </c>
      <c r="B112" s="706"/>
      <c r="C112" s="663">
        <v>24</v>
      </c>
      <c r="D112" s="661">
        <f>[17]C1!E$894/$A$5</f>
        <v>42.525500000000001</v>
      </c>
      <c r="E112" s="661">
        <f>[17]C1!F$894/$A$5</f>
        <v>42.525500000000001</v>
      </c>
      <c r="F112" s="661">
        <f>[17]C1!G$894/$A$5</f>
        <v>42.525500000000001</v>
      </c>
      <c r="G112" s="685">
        <f t="shared" si="64"/>
        <v>100</v>
      </c>
      <c r="H112" s="661">
        <f>[17]C1!H$894/$A$5</f>
        <v>0</v>
      </c>
      <c r="I112" s="661">
        <f>[17]C1!I$894/$A$5</f>
        <v>0</v>
      </c>
      <c r="J112" s="619">
        <f t="shared" si="49"/>
        <v>0</v>
      </c>
      <c r="K112" s="658">
        <f t="shared" si="50"/>
        <v>0</v>
      </c>
      <c r="L112" s="661">
        <f>[17]C1!K$894/$A$5</f>
        <v>0</v>
      </c>
      <c r="M112" s="661">
        <f>[17]C1!L$894/$A$5</f>
        <v>0</v>
      </c>
      <c r="N112" s="661">
        <f>[17]C1!M$894/$A$5</f>
        <v>0</v>
      </c>
      <c r="O112" s="619">
        <f t="shared" si="51"/>
        <v>0</v>
      </c>
      <c r="P112" s="640"/>
      <c r="Q112" s="661">
        <f>[17]C1!N$894/$A$5</f>
        <v>0</v>
      </c>
      <c r="R112" s="661">
        <f>[17]C1!O$894/$A$5</f>
        <v>0</v>
      </c>
      <c r="S112" s="619">
        <f t="shared" si="52"/>
        <v>0</v>
      </c>
      <c r="T112" s="658">
        <f t="shared" si="53"/>
        <v>0</v>
      </c>
      <c r="U112" s="619">
        <f t="shared" si="54"/>
        <v>0</v>
      </c>
      <c r="V112" s="661">
        <f t="shared" si="57"/>
        <v>42.525500000000001</v>
      </c>
      <c r="W112" s="661">
        <f t="shared" si="58"/>
        <v>42.525500000000001</v>
      </c>
      <c r="X112" s="661">
        <f t="shared" si="59"/>
        <v>42.525500000000001</v>
      </c>
      <c r="Y112" s="686">
        <f>IF(X112=0,0,X112*100/W112)</f>
        <v>100</v>
      </c>
      <c r="Z112" s="640"/>
      <c r="AA112" s="661">
        <f t="shared" si="61"/>
        <v>0</v>
      </c>
      <c r="AB112" s="661">
        <f t="shared" si="62"/>
        <v>0</v>
      </c>
      <c r="AC112" s="658">
        <f>IF($AB112=0,0,$AB112*100/$V112)</f>
        <v>0</v>
      </c>
      <c r="AD112" s="661">
        <f t="shared" si="63"/>
        <v>0</v>
      </c>
      <c r="AE112" s="658">
        <f t="shared" si="56"/>
        <v>0</v>
      </c>
      <c r="AF112" s="299">
        <v>23</v>
      </c>
      <c r="AG112" s="645" t="s">
        <v>445</v>
      </c>
    </row>
    <row r="113" spans="1:33" s="510" customFormat="1" ht="25.5" customHeight="1">
      <c r="A113" s="680" t="s">
        <v>150</v>
      </c>
      <c r="B113" s="688"/>
      <c r="C113" s="663">
        <v>24</v>
      </c>
      <c r="D113" s="661">
        <f>[17]C1!E$941/$A$5</f>
        <v>52.738</v>
      </c>
      <c r="E113" s="661">
        <f>[17]C1!F$941/$A$5</f>
        <v>52.738</v>
      </c>
      <c r="F113" s="661">
        <f>[17]C1!G$941/$A$5</f>
        <v>17.219488999999999</v>
      </c>
      <c r="G113" s="661">
        <f t="shared" si="64"/>
        <v>32.6510087602867</v>
      </c>
      <c r="H113" s="661">
        <f>[17]C1!H$941/$A$5</f>
        <v>0</v>
      </c>
      <c r="I113" s="661">
        <f>[17]C1!I$941/$A$5</f>
        <v>26.079000000000001</v>
      </c>
      <c r="J113" s="619">
        <f t="shared" si="49"/>
        <v>49.450111873791194</v>
      </c>
      <c r="K113" s="658">
        <f t="shared" si="50"/>
        <v>9.4395110000000031</v>
      </c>
      <c r="L113" s="661">
        <f>[17]C1!K$941/$A$5</f>
        <v>135.79285999999999</v>
      </c>
      <c r="M113" s="661">
        <f>[17]C1!L$941/$A$5</f>
        <v>135.79285999999999</v>
      </c>
      <c r="N113" s="661">
        <f>[17]C1!M$941/$A$5</f>
        <v>76.576095179999996</v>
      </c>
      <c r="O113" s="619">
        <f t="shared" si="51"/>
        <v>56.391842089488357</v>
      </c>
      <c r="P113" s="640"/>
      <c r="Q113" s="661">
        <f>[17]C1!N$941/$A$5</f>
        <v>0</v>
      </c>
      <c r="R113" s="661">
        <f>[17]C1!O$941/$A$5</f>
        <v>4.76057708</v>
      </c>
      <c r="S113" s="619">
        <f t="shared" si="52"/>
        <v>3.5057639112984291</v>
      </c>
      <c r="T113" s="658">
        <f t="shared" si="53"/>
        <v>54.456187739999997</v>
      </c>
      <c r="U113" s="619">
        <f t="shared" si="54"/>
        <v>40.102393999213213</v>
      </c>
      <c r="V113" s="661">
        <f t="shared" si="57"/>
        <v>188.53085999999999</v>
      </c>
      <c r="W113" s="661">
        <f t="shared" si="58"/>
        <v>188.53085999999999</v>
      </c>
      <c r="X113" s="661">
        <f t="shared" si="59"/>
        <v>93.795584179999992</v>
      </c>
      <c r="Y113" s="661">
        <f>IF(X113=0,0,X113*100/W113)</f>
        <v>49.750785722825427</v>
      </c>
      <c r="Z113" s="640"/>
      <c r="AA113" s="661">
        <f t="shared" si="61"/>
        <v>0</v>
      </c>
      <c r="AB113" s="661">
        <f t="shared" si="62"/>
        <v>30.839577080000002</v>
      </c>
      <c r="AC113" s="658">
        <f>IF($AB113=0,0,$AB113*100/$V113)</f>
        <v>16.357840345076667</v>
      </c>
      <c r="AD113" s="661">
        <f t="shared" si="63"/>
        <v>63.89569874</v>
      </c>
      <c r="AE113" s="658">
        <f t="shared" si="56"/>
        <v>33.891373932097906</v>
      </c>
      <c r="AF113" s="299">
        <v>24</v>
      </c>
      <c r="AG113" s="645" t="s">
        <v>446</v>
      </c>
    </row>
    <row r="114" spans="1:33" s="525" customFormat="1" ht="36.75" customHeight="1">
      <c r="A114" s="575"/>
      <c r="B114" s="551"/>
      <c r="C114" s="528"/>
      <c r="D114" s="524"/>
      <c r="E114" s="524"/>
      <c r="F114" s="524"/>
      <c r="G114" s="524"/>
      <c r="H114" s="524"/>
      <c r="I114" s="524"/>
      <c r="J114" s="524"/>
      <c r="K114" s="524"/>
      <c r="L114" s="524"/>
      <c r="M114" s="524"/>
      <c r="N114" s="524"/>
      <c r="O114" s="524"/>
      <c r="P114" s="530"/>
      <c r="Q114" s="524"/>
      <c r="R114" s="524"/>
      <c r="S114" s="524"/>
      <c r="T114" s="524"/>
      <c r="U114" s="524"/>
      <c r="V114" s="524"/>
      <c r="W114" s="524"/>
      <c r="X114" s="524"/>
      <c r="Y114" s="524"/>
      <c r="Z114" s="530"/>
      <c r="AA114" s="524"/>
      <c r="AB114" s="524"/>
      <c r="AC114" s="509"/>
      <c r="AD114" s="524"/>
      <c r="AE114" s="524"/>
      <c r="AG114" s="524"/>
    </row>
    <row r="115" spans="1:33" s="525" customFormat="1" ht="17.25" customHeight="1">
      <c r="A115" s="526" t="s">
        <v>151</v>
      </c>
      <c r="B115" s="527"/>
      <c r="C115" s="528"/>
      <c r="D115" s="524"/>
      <c r="E115" s="524"/>
      <c r="F115" s="524"/>
      <c r="G115" s="524"/>
      <c r="H115" s="524"/>
      <c r="I115" s="524"/>
      <c r="J115" s="524"/>
      <c r="K115" s="524"/>
      <c r="L115" s="524"/>
      <c r="M115" s="524"/>
      <c r="N115" s="524"/>
      <c r="O115" s="524"/>
      <c r="P115" s="530"/>
      <c r="Q115" s="524"/>
      <c r="R115" s="524"/>
      <c r="S115" s="524"/>
      <c r="T115" s="524"/>
      <c r="U115" s="524"/>
      <c r="V115" s="524"/>
      <c r="W115" s="524"/>
      <c r="X115" s="524"/>
      <c r="Y115" s="524"/>
      <c r="Z115" s="530"/>
      <c r="AA115" s="524"/>
      <c r="AB115" s="524"/>
      <c r="AC115" s="524"/>
      <c r="AD115" s="524"/>
      <c r="AE115" s="524"/>
      <c r="AG115" s="524"/>
    </row>
    <row r="116" spans="1:33" s="525" customFormat="1" ht="19.5" customHeight="1">
      <c r="A116" s="509" t="s">
        <v>435</v>
      </c>
      <c r="B116" s="527"/>
      <c r="C116" s="528"/>
      <c r="D116" s="524"/>
      <c r="E116" s="524"/>
      <c r="F116" s="524"/>
      <c r="G116" s="524"/>
      <c r="H116" s="524"/>
      <c r="I116" s="524"/>
      <c r="J116" s="524"/>
      <c r="K116" s="524"/>
      <c r="L116" s="524"/>
      <c r="M116" s="524"/>
      <c r="N116" s="524"/>
      <c r="O116" s="524"/>
      <c r="P116" s="530"/>
      <c r="Q116" s="524"/>
      <c r="R116" s="524"/>
      <c r="S116" s="524"/>
      <c r="T116" s="524"/>
      <c r="U116" s="524"/>
      <c r="V116" s="524"/>
      <c r="W116" s="524"/>
      <c r="X116" s="524"/>
      <c r="Y116" s="524"/>
      <c r="Z116" s="530"/>
      <c r="AA116" s="524"/>
      <c r="AB116" s="524"/>
      <c r="AC116" s="509"/>
      <c r="AD116" s="509"/>
      <c r="AE116" s="524"/>
      <c r="AF116" s="299"/>
      <c r="AG116" s="524"/>
    </row>
    <row r="117" spans="1:33" s="525" customFormat="1" ht="19.5" customHeight="1">
      <c r="A117" s="510"/>
      <c r="B117" s="527"/>
      <c r="C117" s="528"/>
      <c r="D117" s="524"/>
      <c r="E117" s="524"/>
      <c r="F117" s="524"/>
      <c r="G117" s="524"/>
      <c r="H117" s="524"/>
      <c r="I117" s="524"/>
      <c r="J117" s="524"/>
      <c r="K117" s="524"/>
      <c r="L117" s="524"/>
      <c r="M117" s="524"/>
      <c r="N117" s="524"/>
      <c r="O117" s="524"/>
      <c r="P117" s="530"/>
      <c r="Q117" s="524"/>
      <c r="R117" s="524"/>
      <c r="S117" s="524"/>
      <c r="T117" s="524"/>
      <c r="U117" s="524"/>
      <c r="V117" s="524"/>
      <c r="W117" s="524"/>
      <c r="X117" s="524"/>
      <c r="Y117" s="524"/>
      <c r="Z117" s="530"/>
      <c r="AA117" s="524"/>
      <c r="AB117" s="524"/>
      <c r="AC117" s="509"/>
      <c r="AD117" s="509"/>
      <c r="AE117" s="524"/>
      <c r="AF117" s="299"/>
      <c r="AG117" s="524"/>
    </row>
    <row r="118" spans="1:33" s="525" customFormat="1" ht="19.5" customHeight="1">
      <c r="A118" s="510"/>
      <c r="B118" s="527"/>
      <c r="C118" s="528"/>
      <c r="D118" s="524"/>
      <c r="E118" s="524"/>
      <c r="F118" s="524"/>
      <c r="G118" s="524"/>
      <c r="H118" s="524"/>
      <c r="I118" s="524"/>
      <c r="J118" s="524"/>
      <c r="K118" s="524"/>
      <c r="L118" s="524"/>
      <c r="M118" s="524"/>
      <c r="N118" s="524"/>
      <c r="O118" s="524"/>
      <c r="P118" s="530"/>
      <c r="Q118" s="524"/>
      <c r="R118" s="524"/>
      <c r="S118" s="524"/>
      <c r="T118" s="524"/>
      <c r="U118" s="524"/>
      <c r="V118" s="524"/>
      <c r="W118" s="524"/>
      <c r="X118" s="524"/>
      <c r="Y118" s="524"/>
      <c r="Z118" s="530"/>
      <c r="AA118" s="524"/>
      <c r="AB118" s="524"/>
      <c r="AC118" s="509"/>
      <c r="AD118" s="509"/>
      <c r="AE118" s="524"/>
      <c r="AF118" s="299"/>
      <c r="AG118" s="524"/>
    </row>
    <row r="119" spans="1:33" s="525" customFormat="1" ht="17.25" customHeight="1">
      <c r="A119" s="551"/>
      <c r="B119" s="527"/>
      <c r="C119" s="528"/>
      <c r="D119" s="524"/>
      <c r="P119" s="577"/>
      <c r="Z119" s="577"/>
      <c r="AG119" s="524"/>
    </row>
    <row r="120" spans="1:33" s="525" customFormat="1">
      <c r="C120" s="579"/>
      <c r="P120" s="577"/>
      <c r="Z120" s="577"/>
      <c r="AG120" s="524"/>
    </row>
    <row r="121" spans="1:33" s="525" customFormat="1">
      <c r="C121" s="579"/>
      <c r="P121" s="577"/>
      <c r="Z121" s="577"/>
      <c r="AG121" s="524"/>
    </row>
    <row r="122" spans="1:33" s="525" customFormat="1">
      <c r="C122" s="579"/>
      <c r="P122" s="577"/>
      <c r="Z122" s="577"/>
      <c r="AG122" s="524"/>
    </row>
    <row r="123" spans="1:33" s="525" customFormat="1">
      <c r="C123" s="579"/>
      <c r="P123" s="577"/>
      <c r="Z123" s="577"/>
      <c r="AG123" s="524"/>
    </row>
    <row r="124" spans="1:33" s="525" customFormat="1">
      <c r="C124" s="579"/>
      <c r="P124" s="577"/>
      <c r="Z124" s="577"/>
      <c r="AG124" s="524"/>
    </row>
  </sheetData>
  <mergeCells count="40">
    <mergeCell ref="A107:B107"/>
    <mergeCell ref="A108:B108"/>
    <mergeCell ref="A109:B109"/>
    <mergeCell ref="A112:B112"/>
    <mergeCell ref="A98:B98"/>
    <mergeCell ref="A100:B100"/>
    <mergeCell ref="A101:B101"/>
    <mergeCell ref="A102:B102"/>
    <mergeCell ref="A104:B104"/>
    <mergeCell ref="A106:B106"/>
    <mergeCell ref="A1:AD1"/>
    <mergeCell ref="A2:AD2"/>
    <mergeCell ref="A3:AD3"/>
    <mergeCell ref="A6:B9"/>
    <mergeCell ref="D6:K6"/>
    <mergeCell ref="L6:U6"/>
    <mergeCell ref="V6:AE6"/>
    <mergeCell ref="E7:E9"/>
    <mergeCell ref="F7:G7"/>
    <mergeCell ref="I7:J7"/>
    <mergeCell ref="Q8:Q9"/>
    <mergeCell ref="R8:R9"/>
    <mergeCell ref="T8:T9"/>
    <mergeCell ref="X8:X9"/>
    <mergeCell ref="M7:M9"/>
    <mergeCell ref="N7:O7"/>
    <mergeCell ref="R7:S7"/>
    <mergeCell ref="T7:U7"/>
    <mergeCell ref="W7:W9"/>
    <mergeCell ref="X7:Y7"/>
    <mergeCell ref="AA8:AA9"/>
    <mergeCell ref="AB8:AB9"/>
    <mergeCell ref="AD8:AD9"/>
    <mergeCell ref="A13:B13"/>
    <mergeCell ref="AB7:AC7"/>
    <mergeCell ref="AD7:AE7"/>
    <mergeCell ref="F8:F9"/>
    <mergeCell ref="H8:H9"/>
    <mergeCell ref="I8:I9"/>
    <mergeCell ref="N8:N9"/>
  </mergeCells>
  <pageMargins left="0.19685039370078741" right="0" top="0.43307086614173229" bottom="0.51181102362204722" header="0.11811023622047245" footer="0.31496062992125984"/>
  <pageSetup paperSize="9" scale="55" orientation="landscape" r:id="rId1"/>
  <headerFooter alignWithMargins="0">
    <oddHeader>&amp;R&amp;P</oddHeader>
    <oddFooter xml:space="preserve">&amp;R&amp;"Angsana New,ธรรมดา"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5"/>
  </sheetPr>
  <dimension ref="A1:CV206"/>
  <sheetViews>
    <sheetView showGridLines="0" zoomScale="12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D44" sqref="D44"/>
    </sheetView>
  </sheetViews>
  <sheetFormatPr defaultColWidth="11.85546875" defaultRowHeight="13.5"/>
  <cols>
    <col min="1" max="1" width="4.7109375" style="328" hidden="1" customWidth="1"/>
    <col min="2" max="2" width="5" style="328" hidden="1" customWidth="1"/>
    <col min="3" max="3" width="15.42578125" style="329" customWidth="1"/>
    <col min="4" max="4" width="10.7109375" style="328" customWidth="1"/>
    <col min="5" max="5" width="6.7109375" style="328" customWidth="1"/>
    <col min="6" max="6" width="6.140625" style="328" customWidth="1"/>
    <col min="7" max="7" width="6.85546875" style="328" customWidth="1"/>
    <col min="8" max="9" width="8.42578125" style="328" hidden="1" customWidth="1"/>
    <col min="10" max="10" width="0.140625" style="328" hidden="1" customWidth="1"/>
    <col min="11" max="12" width="8.42578125" style="328" hidden="1" customWidth="1"/>
    <col min="13" max="13" width="6.42578125" style="328" hidden="1" customWidth="1"/>
    <col min="14" max="15" width="8.42578125" style="328" hidden="1" customWidth="1"/>
    <col min="16" max="16" width="0.140625" style="328" hidden="1" customWidth="1"/>
    <col min="17" max="18" width="8.42578125" style="328" hidden="1" customWidth="1"/>
    <col min="19" max="19" width="7.140625" style="328" hidden="1" customWidth="1"/>
    <col min="20" max="21" width="8.42578125" style="328" hidden="1" customWidth="1"/>
    <col min="22" max="22" width="7.140625" style="328" hidden="1" customWidth="1"/>
    <col min="23" max="24" width="8.42578125" style="328" hidden="1" customWidth="1"/>
    <col min="25" max="25" width="7.140625" style="328" hidden="1" customWidth="1"/>
    <col min="26" max="26" width="0.140625" style="328" customWidth="1"/>
    <col min="27" max="27" width="8.42578125" style="328" hidden="1" customWidth="1"/>
    <col min="28" max="28" width="7.140625" style="328" hidden="1" customWidth="1"/>
    <col min="29" max="30" width="6.5703125" style="328" customWidth="1"/>
    <col min="31" max="31" width="6.7109375" style="328" customWidth="1"/>
    <col min="32" max="33" width="8.42578125" style="328" hidden="1" customWidth="1"/>
    <col min="34" max="37" width="7.140625" style="328" hidden="1" customWidth="1"/>
    <col min="38" max="39" width="8.42578125" style="328" hidden="1" customWidth="1"/>
    <col min="40" max="43" width="8.85546875" style="328" hidden="1" customWidth="1"/>
    <col min="44" max="44" width="5.7109375" style="328" customWidth="1"/>
    <col min="45" max="46" width="6" style="328" customWidth="1"/>
    <col min="47" max="47" width="7.85546875" style="328" bestFit="1" customWidth="1"/>
    <col min="48" max="48" width="6.7109375" style="328" customWidth="1"/>
    <col min="49" max="49" width="7" style="328" customWidth="1"/>
    <col min="50" max="51" width="8.42578125" style="328" hidden="1" customWidth="1"/>
    <col min="52" max="52" width="7.140625" style="328" hidden="1" customWidth="1"/>
    <col min="53" max="54" width="8.42578125" style="328" hidden="1" customWidth="1"/>
    <col min="55" max="55" width="7.140625" style="328" hidden="1" customWidth="1"/>
    <col min="56" max="57" width="8.42578125" style="328" hidden="1" customWidth="1"/>
    <col min="58" max="58" width="7.140625" style="328" hidden="1" customWidth="1"/>
    <col min="59" max="60" width="8.42578125" style="328" hidden="1" customWidth="1"/>
    <col min="61" max="61" width="7.140625" style="328" hidden="1" customWidth="1"/>
    <col min="62" max="63" width="8.42578125" style="336" hidden="1" customWidth="1"/>
    <col min="64" max="64" width="7.140625" style="336" hidden="1" customWidth="1"/>
    <col min="65" max="65" width="6" style="328" customWidth="1"/>
    <col min="66" max="66" width="6.28515625" style="328" customWidth="1"/>
    <col min="67" max="67" width="6.7109375" style="328" customWidth="1"/>
    <col min="68" max="68" width="4.5703125" style="328" customWidth="1"/>
    <col min="69" max="69" width="4.7109375" style="328" customWidth="1"/>
    <col min="70" max="70" width="5.140625" style="328" customWidth="1"/>
    <col min="71" max="72" width="8.42578125" style="328" hidden="1" customWidth="1"/>
    <col min="73" max="73" width="5.140625" style="328" customWidth="1"/>
    <col min="74" max="74" width="3.42578125" style="328" hidden="1" customWidth="1"/>
    <col min="75" max="75" width="4.85546875" style="329" hidden="1" customWidth="1"/>
    <col min="76" max="77" width="8.42578125" style="328" hidden="1" customWidth="1"/>
    <col min="78" max="78" width="1.85546875" style="328" hidden="1" customWidth="1"/>
    <col min="79" max="80" width="8.42578125" style="328" hidden="1" customWidth="1"/>
    <col min="81" max="81" width="7.140625" style="328" hidden="1" customWidth="1"/>
    <col min="82" max="82" width="0.140625" style="328" hidden="1" customWidth="1"/>
    <col min="83" max="84" width="6.28515625" style="328" hidden="1" customWidth="1"/>
    <col min="85" max="85" width="0.140625" style="328" hidden="1" customWidth="1"/>
    <col min="86" max="87" width="6.42578125" style="328" hidden="1" customWidth="1"/>
    <col min="88" max="88" width="0.140625" style="328" hidden="1" customWidth="1"/>
    <col min="89" max="90" width="4.140625" style="328" hidden="1" customWidth="1"/>
    <col min="91" max="91" width="4.85546875" style="339" hidden="1" customWidth="1"/>
    <col min="92" max="92" width="9.7109375" style="340" hidden="1" customWidth="1"/>
    <col min="93" max="93" width="10.5703125" style="341" hidden="1" customWidth="1"/>
    <col min="94" max="94" width="9.85546875" style="341" hidden="1" customWidth="1"/>
    <col min="95" max="96" width="6.140625" style="328" hidden="1" customWidth="1"/>
    <col min="97" max="97" width="6.5703125" style="328" hidden="1" customWidth="1"/>
    <col min="98" max="99" width="6.140625" style="328" hidden="1" customWidth="1"/>
    <col min="100" max="100" width="6.5703125" style="328" hidden="1" customWidth="1"/>
    <col min="101" max="101" width="11.85546875" style="328" customWidth="1"/>
    <col min="102" max="16384" width="11.85546875" style="328"/>
  </cols>
  <sheetData>
    <row r="1" spans="1:100" ht="25.5" customHeight="1">
      <c r="G1" s="330" t="s">
        <v>313</v>
      </c>
      <c r="M1" s="331"/>
      <c r="U1" s="332"/>
      <c r="V1" s="332"/>
      <c r="X1" s="333"/>
      <c r="Y1" s="333"/>
      <c r="BD1" s="334"/>
      <c r="BE1" s="334"/>
      <c r="BF1" s="334"/>
      <c r="BH1" s="335"/>
      <c r="BK1" s="337"/>
      <c r="BL1" s="337"/>
      <c r="BP1" s="338" t="s">
        <v>314</v>
      </c>
      <c r="BR1" s="719" t="s">
        <v>395</v>
      </c>
      <c r="BS1" s="719"/>
      <c r="BT1" s="720"/>
      <c r="BU1" s="720"/>
    </row>
    <row r="2" spans="1:100" ht="18.75" customHeight="1">
      <c r="A2" s="342"/>
      <c r="B2" s="342"/>
      <c r="C2" s="343"/>
      <c r="D2" s="343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E2" s="345" t="s">
        <v>396</v>
      </c>
      <c r="AF2" s="344"/>
      <c r="AG2" s="344"/>
      <c r="AH2" s="344"/>
      <c r="AI2" s="344"/>
      <c r="AJ2" s="344"/>
      <c r="AK2" s="344"/>
      <c r="AL2" s="344"/>
      <c r="AM2" s="344"/>
      <c r="AN2" s="344"/>
      <c r="AO2" s="344"/>
      <c r="AP2" s="344"/>
      <c r="AQ2" s="344"/>
      <c r="AS2" s="344"/>
      <c r="AT2" s="344"/>
      <c r="AU2" s="344"/>
      <c r="AV2" s="344"/>
      <c r="AW2" s="344"/>
      <c r="AX2" s="346"/>
      <c r="AY2" s="344"/>
      <c r="AZ2" s="344"/>
      <c r="BA2" s="344"/>
      <c r="BB2" s="344"/>
      <c r="BC2" s="344"/>
      <c r="BD2" s="344"/>
      <c r="BE2" s="344"/>
      <c r="BF2" s="344"/>
      <c r="BG2" s="347"/>
      <c r="BH2" s="344"/>
      <c r="BI2" s="346"/>
      <c r="BJ2" s="344"/>
      <c r="BK2" s="721" t="s">
        <v>121</v>
      </c>
      <c r="BL2" s="721"/>
      <c r="BM2" s="344"/>
      <c r="BP2" s="338" t="s">
        <v>315</v>
      </c>
      <c r="BQ2" s="346"/>
      <c r="BR2" s="719" t="s">
        <v>397</v>
      </c>
      <c r="BS2" s="719"/>
      <c r="BT2" s="720"/>
      <c r="BU2" s="720"/>
      <c r="BV2" s="346"/>
      <c r="BW2" s="348"/>
      <c r="BX2" s="349">
        <f t="shared" ref="BX2:CE2" si="0">SUBTOTAL(9,BX18:BX138)/2</f>
        <v>27.048999999999999</v>
      </c>
      <c r="BY2" s="349">
        <f t="shared" si="0"/>
        <v>83.842220000000012</v>
      </c>
      <c r="BZ2" s="349">
        <f t="shared" si="0"/>
        <v>110.89122000000003</v>
      </c>
      <c r="CA2" s="349">
        <f t="shared" si="0"/>
        <v>9.0640886999999992</v>
      </c>
      <c r="CB2" s="349">
        <f t="shared" si="0"/>
        <v>46.828388320000002</v>
      </c>
      <c r="CC2" s="349">
        <f t="shared" si="0"/>
        <v>55.892477020000001</v>
      </c>
      <c r="CD2" s="349">
        <f t="shared" si="0"/>
        <v>3820.6097648850005</v>
      </c>
      <c r="CE2" s="349">
        <f t="shared" si="0"/>
        <v>15020.610430559995</v>
      </c>
      <c r="CM2" s="348"/>
    </row>
    <row r="3" spans="1:100" ht="12.75" customHeight="1">
      <c r="A3" s="342"/>
      <c r="B3" s="342"/>
      <c r="C3" s="343"/>
      <c r="D3" s="343"/>
      <c r="E3" s="343"/>
      <c r="F3" s="344"/>
      <c r="G3" s="344"/>
      <c r="H3" s="343"/>
      <c r="I3" s="344"/>
      <c r="J3" s="344"/>
      <c r="K3" s="343"/>
      <c r="L3" s="344"/>
      <c r="M3" s="344"/>
      <c r="N3" s="343"/>
      <c r="O3" s="344"/>
      <c r="P3" s="344"/>
      <c r="Q3" s="343"/>
      <c r="R3" s="344"/>
      <c r="S3" s="344"/>
      <c r="T3" s="343"/>
      <c r="U3" s="344"/>
      <c r="V3" s="344"/>
      <c r="W3" s="343"/>
      <c r="X3" s="344"/>
      <c r="Y3" s="344"/>
      <c r="Z3" s="343"/>
      <c r="AA3" s="344"/>
      <c r="AB3" s="344"/>
      <c r="AC3" s="343"/>
      <c r="AD3" s="344"/>
      <c r="AE3" s="344"/>
      <c r="AF3" s="343"/>
      <c r="AG3" s="344"/>
      <c r="AH3" s="344"/>
      <c r="AI3" s="344"/>
      <c r="AJ3" s="344"/>
      <c r="AK3" s="344"/>
      <c r="AL3" s="343"/>
      <c r="AM3" s="344"/>
      <c r="AN3" s="344"/>
      <c r="AO3" s="344"/>
      <c r="AP3" s="344"/>
      <c r="AQ3" s="344"/>
      <c r="AR3" s="346"/>
      <c r="AS3" s="344"/>
      <c r="AT3" s="344"/>
      <c r="AU3" s="343"/>
      <c r="AV3" s="344"/>
      <c r="AW3" s="344"/>
      <c r="AX3" s="346"/>
      <c r="AY3" s="344"/>
      <c r="AZ3" s="344"/>
      <c r="BA3" s="343"/>
      <c r="BB3" s="344"/>
      <c r="BC3" s="344"/>
      <c r="BD3" s="343"/>
      <c r="BE3" s="344"/>
      <c r="BF3" s="344"/>
      <c r="BG3" s="346"/>
      <c r="BH3" s="344"/>
      <c r="BI3" s="346"/>
      <c r="BJ3" s="343"/>
      <c r="BK3" s="344"/>
      <c r="BL3" s="344"/>
      <c r="BM3" s="343"/>
      <c r="BN3" s="344"/>
      <c r="BO3" s="344"/>
      <c r="BP3" s="343"/>
      <c r="BQ3" s="344"/>
      <c r="BR3" s="344"/>
      <c r="BS3" s="343"/>
      <c r="BT3" s="344"/>
      <c r="BU3" s="344"/>
      <c r="BV3" s="344"/>
      <c r="BW3" s="348"/>
      <c r="CM3" s="348"/>
    </row>
    <row r="4" spans="1:100" ht="17.25" hidden="1" customHeight="1">
      <c r="N4" s="333"/>
      <c r="O4" s="333"/>
      <c r="P4" s="333"/>
      <c r="Q4" s="333"/>
      <c r="T4" s="333"/>
      <c r="U4" s="333"/>
      <c r="V4" s="333"/>
      <c r="W4" s="333"/>
      <c r="X4" s="333"/>
      <c r="Y4" s="333"/>
      <c r="BL4" s="350"/>
    </row>
    <row r="5" spans="1:100" ht="23.25" hidden="1" customHeight="1">
      <c r="C5" s="351"/>
      <c r="D5" s="352" t="s">
        <v>316</v>
      </c>
      <c r="K5" s="722" t="s">
        <v>317</v>
      </c>
      <c r="L5" s="723"/>
      <c r="M5" s="723"/>
      <c r="O5" s="333">
        <f>O4-AC12</f>
        <v>-7793.3437570000006</v>
      </c>
      <c r="P5" s="333"/>
      <c r="Q5" s="333"/>
      <c r="T5" s="709" t="s">
        <v>318</v>
      </c>
      <c r="U5" s="709"/>
      <c r="V5" s="709"/>
      <c r="AC5" s="709" t="s">
        <v>319</v>
      </c>
      <c r="AD5" s="709"/>
      <c r="AE5" s="709"/>
      <c r="AF5" s="709"/>
      <c r="AG5" s="709"/>
      <c r="AH5" s="709"/>
      <c r="AI5" s="353"/>
      <c r="AJ5" s="353"/>
      <c r="AK5" s="353"/>
      <c r="AL5" s="709"/>
      <c r="AM5" s="709"/>
      <c r="AN5" s="709"/>
      <c r="AO5" s="353"/>
      <c r="AP5" s="353"/>
      <c r="AQ5" s="353"/>
      <c r="AR5" s="709"/>
      <c r="AS5" s="709"/>
      <c r="AT5" s="709"/>
      <c r="AU5" s="709"/>
      <c r="AV5" s="709"/>
      <c r="AW5" s="709"/>
      <c r="AX5" s="709" t="s">
        <v>320</v>
      </c>
      <c r="AY5" s="709"/>
      <c r="AZ5" s="709"/>
      <c r="BG5" s="709" t="s">
        <v>321</v>
      </c>
      <c r="BH5" s="709"/>
      <c r="BI5" s="709"/>
      <c r="BJ5" s="710"/>
      <c r="BK5" s="710"/>
      <c r="BL5" s="710"/>
    </row>
    <row r="6" spans="1:100" s="354" customFormat="1" ht="12" hidden="1" customHeight="1">
      <c r="C6" s="355"/>
      <c r="D6" s="356"/>
      <c r="E6" s="357">
        <f>E15-E14</f>
        <v>0</v>
      </c>
      <c r="F6" s="357">
        <f>F15-F14</f>
        <v>0</v>
      </c>
      <c r="G6" s="357"/>
      <c r="H6" s="357">
        <f>H15-H14</f>
        <v>0</v>
      </c>
      <c r="I6" s="357">
        <f>I15-I14</f>
        <v>6.0396132539608516E-14</v>
      </c>
      <c r="J6" s="357"/>
      <c r="K6" s="357">
        <f>K15-K14</f>
        <v>0</v>
      </c>
      <c r="L6" s="357">
        <f>L15-L14</f>
        <v>0</v>
      </c>
      <c r="M6" s="357"/>
      <c r="N6" s="357">
        <f>N15-N14</f>
        <v>0</v>
      </c>
      <c r="O6" s="357">
        <f>O15-O14</f>
        <v>0</v>
      </c>
      <c r="P6" s="357"/>
      <c r="Q6" s="357">
        <f>Q15-Q14</f>
        <v>0</v>
      </c>
      <c r="R6" s="357">
        <f>R15-R14</f>
        <v>0</v>
      </c>
      <c r="S6" s="357"/>
      <c r="T6" s="357">
        <f>T15-T14</f>
        <v>0</v>
      </c>
      <c r="U6" s="357">
        <f>U15-U14</f>
        <v>0</v>
      </c>
      <c r="V6" s="357"/>
      <c r="W6" s="357">
        <f>W15-W14</f>
        <v>0</v>
      </c>
      <c r="X6" s="357">
        <f>X15-X14</f>
        <v>0</v>
      </c>
      <c r="Y6" s="357"/>
      <c r="Z6" s="357">
        <f>Z15-Z14</f>
        <v>0</v>
      </c>
      <c r="AA6" s="357">
        <f>AA15-AA14</f>
        <v>0</v>
      </c>
      <c r="AB6" s="357"/>
      <c r="AC6" s="357">
        <f>AC15-AC14</f>
        <v>0</v>
      </c>
      <c r="AD6" s="357">
        <f>AD15-AD14</f>
        <v>0</v>
      </c>
      <c r="AE6" s="357"/>
      <c r="AF6" s="357">
        <f>AF15-AF14</f>
        <v>0</v>
      </c>
      <c r="AG6" s="357">
        <f>AG15-AG14</f>
        <v>0</v>
      </c>
      <c r="AH6" s="357"/>
      <c r="AI6" s="357"/>
      <c r="AJ6" s="357"/>
      <c r="AK6" s="357"/>
      <c r="AL6" s="357">
        <f>AL15-AL14</f>
        <v>0</v>
      </c>
      <c r="AM6" s="357">
        <f>AM15-AM14</f>
        <v>0</v>
      </c>
      <c r="AN6" s="357"/>
      <c r="AO6" s="357"/>
      <c r="AP6" s="357"/>
      <c r="AQ6" s="357"/>
      <c r="AR6" s="357">
        <f>AR15-AR14</f>
        <v>0</v>
      </c>
      <c r="AS6" s="357">
        <f>AS15-AS14</f>
        <v>0</v>
      </c>
      <c r="AT6" s="357"/>
      <c r="AU6" s="357">
        <f>AU15-AU14</f>
        <v>0</v>
      </c>
      <c r="AV6" s="357">
        <f>AV15-AV14</f>
        <v>0</v>
      </c>
      <c r="AW6" s="357"/>
      <c r="AX6" s="357">
        <f>AX15-AX14</f>
        <v>0</v>
      </c>
      <c r="AY6" s="357">
        <f>AY15-AY14</f>
        <v>0</v>
      </c>
      <c r="AZ6" s="357"/>
      <c r="BA6" s="357">
        <f>BA15-BA14</f>
        <v>0</v>
      </c>
      <c r="BB6" s="357">
        <f>BB15-BB14</f>
        <v>0</v>
      </c>
      <c r="BC6" s="357"/>
      <c r="BD6" s="357">
        <f>BD15-BD14</f>
        <v>0</v>
      </c>
      <c r="BE6" s="357">
        <f>BE15-BE14</f>
        <v>0</v>
      </c>
      <c r="BF6" s="357"/>
      <c r="BG6" s="357">
        <f>BG15-BG14</f>
        <v>0</v>
      </c>
      <c r="BH6" s="357">
        <f>BH15-BH14</f>
        <v>0</v>
      </c>
      <c r="BI6" s="357"/>
      <c r="BJ6" s="357">
        <f t="shared" ref="BJ6:CM6" si="1">BJ15-BJ14</f>
        <v>0</v>
      </c>
      <c r="BK6" s="357">
        <f t="shared" si="1"/>
        <v>0</v>
      </c>
      <c r="BL6" s="357">
        <f t="shared" si="1"/>
        <v>0</v>
      </c>
      <c r="BM6" s="357">
        <f t="shared" si="1"/>
        <v>0</v>
      </c>
      <c r="BN6" s="357">
        <f t="shared" si="1"/>
        <v>0</v>
      </c>
      <c r="BO6" s="357">
        <f t="shared" si="1"/>
        <v>0</v>
      </c>
      <c r="BP6" s="357">
        <f t="shared" si="1"/>
        <v>4.574332024276373E-10</v>
      </c>
      <c r="BQ6" s="357">
        <f t="shared" si="1"/>
        <v>-1.3812950783176348E-10</v>
      </c>
      <c r="BR6" s="357">
        <f t="shared" si="1"/>
        <v>-1.9269918993813917E-10</v>
      </c>
      <c r="BS6" s="357">
        <f t="shared" si="1"/>
        <v>2.8610713798116194E-10</v>
      </c>
      <c r="BT6" s="357">
        <f t="shared" si="1"/>
        <v>-3.4674485505092889E-12</v>
      </c>
      <c r="BU6" s="357">
        <f t="shared" si="1"/>
        <v>-6.0396132539608516E-11</v>
      </c>
      <c r="BV6" s="357">
        <f t="shared" si="1"/>
        <v>0</v>
      </c>
      <c r="BW6" s="358" t="e">
        <f t="shared" si="1"/>
        <v>#VALUE!</v>
      </c>
      <c r="BX6" s="357">
        <f t="shared" si="1"/>
        <v>0</v>
      </c>
      <c r="BY6" s="357">
        <f t="shared" si="1"/>
        <v>0</v>
      </c>
      <c r="BZ6" s="357">
        <f t="shared" si="1"/>
        <v>0</v>
      </c>
      <c r="CA6" s="357">
        <f t="shared" si="1"/>
        <v>0</v>
      </c>
      <c r="CB6" s="357">
        <f t="shared" si="1"/>
        <v>0</v>
      </c>
      <c r="CC6" s="357">
        <f t="shared" si="1"/>
        <v>0</v>
      </c>
      <c r="CD6" s="357">
        <f t="shared" si="1"/>
        <v>0</v>
      </c>
      <c r="CE6" s="357">
        <f t="shared" si="1"/>
        <v>0</v>
      </c>
      <c r="CF6" s="357">
        <f t="shared" si="1"/>
        <v>0</v>
      </c>
      <c r="CG6" s="357">
        <f t="shared" si="1"/>
        <v>0</v>
      </c>
      <c r="CH6" s="357">
        <f t="shared" si="1"/>
        <v>0</v>
      </c>
      <c r="CI6" s="357">
        <f t="shared" si="1"/>
        <v>0</v>
      </c>
      <c r="CJ6" s="357">
        <f t="shared" si="1"/>
        <v>0</v>
      </c>
      <c r="CK6" s="357">
        <f t="shared" si="1"/>
        <v>0</v>
      </c>
      <c r="CL6" s="357">
        <f t="shared" si="1"/>
        <v>0</v>
      </c>
      <c r="CM6" s="359" t="e">
        <f t="shared" si="1"/>
        <v>#VALUE!</v>
      </c>
      <c r="CN6" s="340"/>
      <c r="CO6" s="341"/>
      <c r="CP6" s="341"/>
    </row>
    <row r="7" spans="1:100" ht="12.75" hidden="1" customHeight="1">
      <c r="C7" s="360"/>
      <c r="D7" s="361"/>
      <c r="E7" s="333">
        <f t="shared" ref="E7:AH7" si="2">E15-E192</f>
        <v>0</v>
      </c>
      <c r="F7" s="333">
        <f t="shared" si="2"/>
        <v>0</v>
      </c>
      <c r="G7" s="333">
        <f t="shared" si="2"/>
        <v>0</v>
      </c>
      <c r="H7" s="333">
        <f t="shared" si="2"/>
        <v>0</v>
      </c>
      <c r="I7" s="333">
        <f t="shared" si="2"/>
        <v>6.0396132539608516E-14</v>
      </c>
      <c r="J7" s="333">
        <f t="shared" si="2"/>
        <v>5.8619775700208265E-14</v>
      </c>
      <c r="K7" s="333">
        <f t="shared" si="2"/>
        <v>0</v>
      </c>
      <c r="L7" s="333">
        <f t="shared" si="2"/>
        <v>0</v>
      </c>
      <c r="M7" s="333">
        <f t="shared" si="2"/>
        <v>0</v>
      </c>
      <c r="N7" s="333">
        <f t="shared" si="2"/>
        <v>0</v>
      </c>
      <c r="O7" s="333">
        <f t="shared" si="2"/>
        <v>0</v>
      </c>
      <c r="P7" s="333">
        <f t="shared" si="2"/>
        <v>0</v>
      </c>
      <c r="Q7" s="333">
        <f t="shared" si="2"/>
        <v>0</v>
      </c>
      <c r="R7" s="333">
        <f t="shared" si="2"/>
        <v>0</v>
      </c>
      <c r="S7" s="333">
        <f t="shared" si="2"/>
        <v>0</v>
      </c>
      <c r="T7" s="333">
        <f t="shared" si="2"/>
        <v>0</v>
      </c>
      <c r="U7" s="333">
        <f t="shared" si="2"/>
        <v>0</v>
      </c>
      <c r="V7" s="333">
        <f t="shared" si="2"/>
        <v>0</v>
      </c>
      <c r="W7" s="333">
        <f t="shared" si="2"/>
        <v>0</v>
      </c>
      <c r="X7" s="333">
        <f t="shared" si="2"/>
        <v>0</v>
      </c>
      <c r="Y7" s="333">
        <f t="shared" si="2"/>
        <v>0</v>
      </c>
      <c r="Z7" s="333">
        <f t="shared" si="2"/>
        <v>0</v>
      </c>
      <c r="AA7" s="333">
        <f t="shared" si="2"/>
        <v>0</v>
      </c>
      <c r="AB7" s="333">
        <f t="shared" si="2"/>
        <v>0</v>
      </c>
      <c r="AC7" s="333">
        <f t="shared" si="2"/>
        <v>0</v>
      </c>
      <c r="AD7" s="333">
        <f t="shared" si="2"/>
        <v>0</v>
      </c>
      <c r="AE7" s="333">
        <f t="shared" si="2"/>
        <v>0</v>
      </c>
      <c r="AF7" s="333">
        <f t="shared" si="2"/>
        <v>0</v>
      </c>
      <c r="AG7" s="333">
        <f t="shared" si="2"/>
        <v>0</v>
      </c>
      <c r="AH7" s="333">
        <f t="shared" si="2"/>
        <v>0</v>
      </c>
      <c r="AI7" s="333"/>
      <c r="AJ7" s="333"/>
      <c r="AK7" s="333"/>
      <c r="AL7" s="333">
        <f>AL15-AL192</f>
        <v>0</v>
      </c>
      <c r="AM7" s="333">
        <f>AM15-AM192</f>
        <v>0</v>
      </c>
      <c r="AN7" s="333">
        <f>AN15-AN192</f>
        <v>0</v>
      </c>
      <c r="AO7" s="333"/>
      <c r="AP7" s="333"/>
      <c r="AQ7" s="333"/>
      <c r="AR7" s="333">
        <f t="shared" ref="AR7:CM7" si="3">AR15-AR192</f>
        <v>0</v>
      </c>
      <c r="AS7" s="333">
        <f t="shared" si="3"/>
        <v>0</v>
      </c>
      <c r="AT7" s="333">
        <f t="shared" si="3"/>
        <v>0</v>
      </c>
      <c r="AU7" s="333">
        <f t="shared" si="3"/>
        <v>0</v>
      </c>
      <c r="AV7" s="333">
        <f t="shared" si="3"/>
        <v>0</v>
      </c>
      <c r="AW7" s="333">
        <f t="shared" si="3"/>
        <v>0</v>
      </c>
      <c r="AX7" s="333">
        <f t="shared" si="3"/>
        <v>0</v>
      </c>
      <c r="AY7" s="333">
        <f t="shared" si="3"/>
        <v>0</v>
      </c>
      <c r="AZ7" s="333">
        <f t="shared" si="3"/>
        <v>0</v>
      </c>
      <c r="BA7" s="333">
        <f t="shared" si="3"/>
        <v>0</v>
      </c>
      <c r="BB7" s="333">
        <f t="shared" si="3"/>
        <v>0</v>
      </c>
      <c r="BC7" s="333">
        <f t="shared" si="3"/>
        <v>0</v>
      </c>
      <c r="BD7" s="333">
        <f t="shared" si="3"/>
        <v>0</v>
      </c>
      <c r="BE7" s="333">
        <f t="shared" si="3"/>
        <v>0</v>
      </c>
      <c r="BF7" s="333">
        <f t="shared" si="3"/>
        <v>0</v>
      </c>
      <c r="BG7" s="333">
        <f t="shared" si="3"/>
        <v>0</v>
      </c>
      <c r="BH7" s="333">
        <f t="shared" si="3"/>
        <v>0</v>
      </c>
      <c r="BI7" s="333">
        <f t="shared" si="3"/>
        <v>0</v>
      </c>
      <c r="BJ7" s="333">
        <f t="shared" si="3"/>
        <v>0</v>
      </c>
      <c r="BK7" s="333">
        <f t="shared" si="3"/>
        <v>0</v>
      </c>
      <c r="BL7" s="333">
        <f t="shared" si="3"/>
        <v>0</v>
      </c>
      <c r="BM7" s="333">
        <f t="shared" si="3"/>
        <v>0</v>
      </c>
      <c r="BN7" s="333">
        <f t="shared" si="3"/>
        <v>0</v>
      </c>
      <c r="BO7" s="333">
        <f t="shared" si="3"/>
        <v>0</v>
      </c>
      <c r="BP7" s="333">
        <f t="shared" si="3"/>
        <v>4.574332024276373E-10</v>
      </c>
      <c r="BQ7" s="333">
        <f t="shared" si="3"/>
        <v>-1.3815792954119388E-10</v>
      </c>
      <c r="BR7" s="333">
        <f t="shared" si="3"/>
        <v>-1.9269918993813917E-10</v>
      </c>
      <c r="BS7" s="333">
        <f t="shared" si="3"/>
        <v>2.8610713798116194E-10</v>
      </c>
      <c r="BT7" s="333">
        <f t="shared" si="3"/>
        <v>-3.4674485505092889E-12</v>
      </c>
      <c r="BU7" s="333">
        <f t="shared" si="3"/>
        <v>-6.0396132539608516E-11</v>
      </c>
      <c r="BV7" s="333">
        <f t="shared" si="3"/>
        <v>0</v>
      </c>
      <c r="BW7" s="362" t="e">
        <f t="shared" si="3"/>
        <v>#VALUE!</v>
      </c>
      <c r="BX7" s="333">
        <f t="shared" si="3"/>
        <v>0</v>
      </c>
      <c r="BY7" s="333">
        <f t="shared" si="3"/>
        <v>0</v>
      </c>
      <c r="BZ7" s="333">
        <f t="shared" si="3"/>
        <v>0</v>
      </c>
      <c r="CA7" s="333">
        <f t="shared" si="3"/>
        <v>0</v>
      </c>
      <c r="CB7" s="333">
        <f t="shared" si="3"/>
        <v>0</v>
      </c>
      <c r="CC7" s="333">
        <f t="shared" si="3"/>
        <v>0</v>
      </c>
      <c r="CD7" s="333">
        <f t="shared" si="3"/>
        <v>759.48352318999878</v>
      </c>
      <c r="CE7" s="333">
        <f t="shared" si="3"/>
        <v>106.1850465100033</v>
      </c>
      <c r="CF7" s="333">
        <f t="shared" si="3"/>
        <v>865.66856970000299</v>
      </c>
      <c r="CG7" s="333">
        <f t="shared" si="3"/>
        <v>-759.48352318999878</v>
      </c>
      <c r="CH7" s="333">
        <f t="shared" si="3"/>
        <v>-106.18504650999603</v>
      </c>
      <c r="CI7" s="333">
        <f t="shared" si="3"/>
        <v>-865.66856970000299</v>
      </c>
      <c r="CJ7" s="333">
        <f t="shared" si="3"/>
        <v>0</v>
      </c>
      <c r="CK7" s="333">
        <f t="shared" si="3"/>
        <v>0</v>
      </c>
      <c r="CL7" s="333">
        <f t="shared" si="3"/>
        <v>0</v>
      </c>
      <c r="CM7" s="363">
        <f t="shared" si="3"/>
        <v>0</v>
      </c>
    </row>
    <row r="8" spans="1:100" ht="18" hidden="1" customHeight="1">
      <c r="E8" s="349">
        <f>SUBTOTAL(9,E15:E170)</f>
        <v>22913.9166</v>
      </c>
      <c r="F8" s="349">
        <f>SUBTOTAL(9,F15:F170)</f>
        <v>83566.107300000047</v>
      </c>
      <c r="G8" s="349"/>
      <c r="H8" s="349">
        <f>SUBTOTAL(9,H15:H170)</f>
        <v>61.777836000000001</v>
      </c>
      <c r="I8" s="349">
        <f>SUBTOTAL(9,I15:I170)</f>
        <v>-61.777835999999922</v>
      </c>
      <c r="J8" s="349"/>
      <c r="K8" s="349">
        <f>SUBTOTAL(9,K15:K170)</f>
        <v>22975.694435999998</v>
      </c>
      <c r="L8" s="349">
        <f>SUBTOTAL(9,L15:L170)</f>
        <v>83504.32946399998</v>
      </c>
      <c r="M8" s="349"/>
      <c r="N8" s="349">
        <f>SUBTOTAL(9,N15:N170)</f>
        <v>22975.694435999998</v>
      </c>
      <c r="O8" s="349">
        <f>SUBTOTAL(9,O15:O170)</f>
        <v>83504.32946399998</v>
      </c>
      <c r="P8" s="349"/>
      <c r="Q8" s="349">
        <f>SUBTOTAL(9,Q15:Q170)</f>
        <v>404.33683500000012</v>
      </c>
      <c r="R8" s="349">
        <f>SUBTOTAL(9,R15:R170)</f>
        <v>-404.33683499999984</v>
      </c>
      <c r="S8" s="349"/>
      <c r="T8" s="333">
        <f t="shared" ref="T8:AH8" si="4">T15-T199</f>
        <v>0</v>
      </c>
      <c r="U8" s="333">
        <f t="shared" si="4"/>
        <v>0</v>
      </c>
      <c r="V8" s="333">
        <f t="shared" si="4"/>
        <v>0</v>
      </c>
      <c r="W8" s="333">
        <f t="shared" si="4"/>
        <v>0</v>
      </c>
      <c r="X8" s="333">
        <f t="shared" si="4"/>
        <v>0</v>
      </c>
      <c r="Y8" s="333">
        <f t="shared" si="4"/>
        <v>0</v>
      </c>
      <c r="Z8" s="333">
        <f t="shared" si="4"/>
        <v>0</v>
      </c>
      <c r="AA8" s="333">
        <f t="shared" si="4"/>
        <v>0</v>
      </c>
      <c r="AB8" s="333">
        <f t="shared" si="4"/>
        <v>0</v>
      </c>
      <c r="AC8" s="333">
        <f t="shared" si="4"/>
        <v>0</v>
      </c>
      <c r="AD8" s="333">
        <f t="shared" si="4"/>
        <v>0</v>
      </c>
      <c r="AE8" s="333">
        <f t="shared" si="4"/>
        <v>0</v>
      </c>
      <c r="AF8" s="333">
        <f t="shared" si="4"/>
        <v>0</v>
      </c>
      <c r="AG8" s="333">
        <f t="shared" si="4"/>
        <v>0</v>
      </c>
      <c r="AH8" s="333">
        <f t="shared" si="4"/>
        <v>0</v>
      </c>
      <c r="AI8" s="333"/>
      <c r="AJ8" s="333"/>
      <c r="AK8" s="333"/>
      <c r="AL8" s="333">
        <f>AL15-AL199</f>
        <v>0</v>
      </c>
      <c r="AM8" s="333">
        <f>AM15-AM199</f>
        <v>0</v>
      </c>
      <c r="AN8" s="333">
        <f>AN15-AN199</f>
        <v>0</v>
      </c>
      <c r="AO8" s="333"/>
      <c r="AP8" s="333"/>
      <c r="AQ8" s="333"/>
      <c r="AR8" s="333">
        <f t="shared" ref="AR8:CM8" si="5">AR15-AR199</f>
        <v>0</v>
      </c>
      <c r="AS8" s="333">
        <f t="shared" si="5"/>
        <v>0</v>
      </c>
      <c r="AT8" s="333">
        <f t="shared" si="5"/>
        <v>0</v>
      </c>
      <c r="AU8" s="333">
        <f t="shared" si="5"/>
        <v>0</v>
      </c>
      <c r="AV8" s="333">
        <f t="shared" si="5"/>
        <v>0</v>
      </c>
      <c r="AW8" s="333">
        <f t="shared" si="5"/>
        <v>0</v>
      </c>
      <c r="AX8" s="333">
        <f t="shared" si="5"/>
        <v>0</v>
      </c>
      <c r="AY8" s="333">
        <f t="shared" si="5"/>
        <v>0</v>
      </c>
      <c r="AZ8" s="333">
        <f t="shared" si="5"/>
        <v>0</v>
      </c>
      <c r="BA8" s="333">
        <f t="shared" si="5"/>
        <v>0</v>
      </c>
      <c r="BB8" s="333">
        <f t="shared" si="5"/>
        <v>0</v>
      </c>
      <c r="BC8" s="333">
        <f t="shared" si="5"/>
        <v>0</v>
      </c>
      <c r="BD8" s="333">
        <f t="shared" si="5"/>
        <v>0</v>
      </c>
      <c r="BE8" s="333">
        <f t="shared" si="5"/>
        <v>0</v>
      </c>
      <c r="BF8" s="333">
        <f t="shared" si="5"/>
        <v>0</v>
      </c>
      <c r="BG8" s="333">
        <f t="shared" si="5"/>
        <v>0</v>
      </c>
      <c r="BH8" s="333">
        <f t="shared" si="5"/>
        <v>0</v>
      </c>
      <c r="BI8" s="333">
        <f t="shared" si="5"/>
        <v>0</v>
      </c>
      <c r="BJ8" s="333">
        <f t="shared" si="5"/>
        <v>0</v>
      </c>
      <c r="BK8" s="333">
        <f t="shared" si="5"/>
        <v>0</v>
      </c>
      <c r="BL8" s="333">
        <f t="shared" si="5"/>
        <v>0</v>
      </c>
      <c r="BM8" s="333">
        <f t="shared" si="5"/>
        <v>0</v>
      </c>
      <c r="BN8" s="333">
        <f t="shared" si="5"/>
        <v>0</v>
      </c>
      <c r="BO8" s="333">
        <f t="shared" si="5"/>
        <v>0</v>
      </c>
      <c r="BP8" s="333">
        <f t="shared" si="5"/>
        <v>4.574474132823525E-10</v>
      </c>
      <c r="BQ8" s="333">
        <f t="shared" si="5"/>
        <v>-1.3814371868647868E-10</v>
      </c>
      <c r="BR8" s="333">
        <f t="shared" si="5"/>
        <v>-1.9269918993813917E-10</v>
      </c>
      <c r="BS8" s="333">
        <f t="shared" si="5"/>
        <v>2.8610713798116194E-10</v>
      </c>
      <c r="BT8" s="333">
        <f t="shared" si="5"/>
        <v>-3.4532376957940869E-12</v>
      </c>
      <c r="BU8" s="333">
        <f t="shared" si="5"/>
        <v>-6.0396132539608516E-11</v>
      </c>
      <c r="BV8" s="333">
        <f t="shared" si="5"/>
        <v>0</v>
      </c>
      <c r="BW8" s="362" t="e">
        <f t="shared" si="5"/>
        <v>#VALUE!</v>
      </c>
      <c r="BX8" s="333">
        <f t="shared" si="5"/>
        <v>0</v>
      </c>
      <c r="BY8" s="333">
        <f t="shared" si="5"/>
        <v>0</v>
      </c>
      <c r="BZ8" s="333">
        <f t="shared" si="5"/>
        <v>0</v>
      </c>
      <c r="CA8" s="333">
        <f t="shared" si="5"/>
        <v>0</v>
      </c>
      <c r="CB8" s="333">
        <f t="shared" si="5"/>
        <v>0</v>
      </c>
      <c r="CC8" s="333">
        <f t="shared" si="5"/>
        <v>0</v>
      </c>
      <c r="CD8" s="333">
        <f t="shared" si="5"/>
        <v>759.48352318999969</v>
      </c>
      <c r="CE8" s="333">
        <f t="shared" si="5"/>
        <v>106.1850465100033</v>
      </c>
      <c r="CF8" s="333">
        <f t="shared" si="5"/>
        <v>865.66856970000299</v>
      </c>
      <c r="CG8" s="333">
        <f t="shared" si="5"/>
        <v>-759.48352318999969</v>
      </c>
      <c r="CH8" s="333">
        <f t="shared" si="5"/>
        <v>-106.18504650999603</v>
      </c>
      <c r="CI8" s="333">
        <f t="shared" si="5"/>
        <v>-865.66856969999935</v>
      </c>
      <c r="CJ8" s="333">
        <f t="shared" si="5"/>
        <v>0</v>
      </c>
      <c r="CK8" s="333">
        <f t="shared" si="5"/>
        <v>0</v>
      </c>
      <c r="CL8" s="333">
        <f t="shared" si="5"/>
        <v>0</v>
      </c>
      <c r="CM8" s="363">
        <f t="shared" si="5"/>
        <v>0</v>
      </c>
    </row>
    <row r="9" spans="1:100" ht="2.25" customHeight="1">
      <c r="A9" s="364"/>
      <c r="E9" s="365">
        <f>SUMIF($D$18:D$170,"รวม",E$18:E$170)</f>
        <v>2159.1831000000002</v>
      </c>
      <c r="F9" s="365">
        <f ca="1">SUMIF($D$18:E$170,"รวม",F$18:F$170)</f>
        <v>20329.665299999993</v>
      </c>
      <c r="G9" s="365"/>
      <c r="H9" s="365">
        <f ca="1">SUMIF($D$18:G$170,"รวม",H$18:H$170)</f>
        <v>0</v>
      </c>
      <c r="I9" s="365">
        <f ca="1">SUMIF($D$18:H$170,"รวม",I$18:I$170)</f>
        <v>40.769269000000037</v>
      </c>
      <c r="J9" s="365"/>
      <c r="K9" s="365">
        <f ca="1">SUMIF($D$18:J$170,"รวม",K$18:K$170)</f>
        <v>2159.1831000000002</v>
      </c>
      <c r="L9" s="365">
        <f ca="1">SUMIF($D$18:K$170,"รวม",L$18:L$170)</f>
        <v>20370.434569000001</v>
      </c>
      <c r="M9" s="365"/>
      <c r="N9" s="365">
        <f ca="1">SUMIF($D$18:M$170,"รวม",N$18:N$170)</f>
        <v>2159.1831000000002</v>
      </c>
      <c r="O9" s="365">
        <f ca="1">SUMIF($D$18:N$170,"รวม",O$18:O$170)</f>
        <v>20370.434569000001</v>
      </c>
      <c r="P9" s="365"/>
      <c r="Q9" s="365">
        <f ca="1">SUMIF($D$18:P$170,"รวม",Q$18:Q$170)</f>
        <v>29.079777</v>
      </c>
      <c r="R9" s="365">
        <f ca="1">SUMIF($D$18:Q$170,"รวม",R$18:R$170)</f>
        <v>-432.71833409999994</v>
      </c>
      <c r="S9" s="365"/>
      <c r="T9" s="365">
        <f ca="1">SUMIF($D$18:S$170,"รวม",T$18:T$170)</f>
        <v>2188.2628770000001</v>
      </c>
      <c r="U9" s="365">
        <f ca="1">SUMIF($D$18:T$170,"รวม",U$18:U$170)</f>
        <v>19937.716234899999</v>
      </c>
      <c r="V9" s="365"/>
      <c r="W9" s="365">
        <f ca="1">SUMIF($D$18:V$170,"รวม",W$18:W$170)</f>
        <v>-1.36</v>
      </c>
      <c r="X9" s="365">
        <f ca="1">SUMIF($D$18:W$170,"รวม",X$18:X$170)</f>
        <v>-135.79285999999999</v>
      </c>
      <c r="Y9" s="365"/>
      <c r="Z9" s="365">
        <f ca="1">SUMIF($D$18:Y$170,"รวม",Z$18:Z$170)</f>
        <v>0.08</v>
      </c>
      <c r="AA9" s="365">
        <f ca="1">SUMIF($D$18:Z$170,"รวม",AA$18:AA$170)</f>
        <v>0</v>
      </c>
      <c r="AB9" s="365"/>
      <c r="AC9" s="365">
        <f ca="1">SUMIF($D$18:AB$170,"รวม",AC$18:AC$170)</f>
        <v>2188.2628770000001</v>
      </c>
      <c r="AD9" s="365">
        <f ca="1">SUMIF($D$18:AC$170,"รวม",AD$18:AD$170)</f>
        <v>19937.716234899999</v>
      </c>
      <c r="AE9" s="365"/>
      <c r="AF9" s="365">
        <f ca="1">SUMIF($D$18:AB$170,"รวม",AF$18:AF$170)</f>
        <v>1797.6448500000001</v>
      </c>
      <c r="AG9" s="365">
        <f ca="1">SUMIF($D$18:AF$170,"รวม",AG$18:AG$170)</f>
        <v>17401.382800000003</v>
      </c>
      <c r="AH9" s="365"/>
      <c r="AI9" s="365"/>
      <c r="AJ9" s="365"/>
      <c r="AK9" s="365"/>
      <c r="AL9" s="365">
        <f ca="1">SUMIF($D$18:AE$170,"รวม",AL$18:AL$170)</f>
        <v>2160.1831000000002</v>
      </c>
      <c r="AM9" s="365">
        <f ca="1">SUMIF($D$18:AL$170,"รวม",AM$18:AM$170)</f>
        <v>18947.355589999996</v>
      </c>
      <c r="AN9" s="365"/>
      <c r="AO9" s="365"/>
      <c r="AP9" s="365"/>
      <c r="AQ9" s="365"/>
      <c r="AR9" s="365">
        <f ca="1">SUMIF($D$18:AN$170,"รวม",AR$18:AR$170)</f>
        <v>21.076970639999999</v>
      </c>
      <c r="AS9" s="365">
        <f ca="1">SUMIF($D$18:AR$170,"รวม",AS$18:AS$170)</f>
        <v>3407.3597326100003</v>
      </c>
      <c r="AT9" s="365"/>
      <c r="AU9" s="365">
        <f ca="1">SUMIF($D$18:AT$170,"รวม",AU$18:AU$170)</f>
        <v>1803.3165049700001</v>
      </c>
      <c r="AV9" s="365">
        <f ca="1">SUMIF($D$18:AU$170,"รวม",AV$18:AV$170)</f>
        <v>12702.37287055</v>
      </c>
      <c r="AW9" s="365"/>
      <c r="AX9" s="365">
        <f ca="1">SUMIF($D$18:AW$170,"รวม",AX$18:AX$170)</f>
        <v>1824.39347561</v>
      </c>
      <c r="AY9" s="365">
        <f ca="1">SUMIF($D$18:AX$170,"รวม",AY$18:AY$170)</f>
        <v>16109.732603159997</v>
      </c>
      <c r="AZ9" s="365"/>
      <c r="BA9" s="365">
        <f ca="1">SUMIF($D$18:AZ$170,"รวม",BA$18:BA$170)</f>
        <v>1802.40781657</v>
      </c>
      <c r="BB9" s="365">
        <f ca="1">SUMIF($D$18:BA$170,"รวม",BB$18:BB$170)</f>
        <v>12627.409535370001</v>
      </c>
      <c r="BC9" s="365"/>
      <c r="BD9" s="365">
        <f ca="1">SUMIF($D$18:BC$170,"รวม",BD$18:BD$170)</f>
        <v>0.90868839999999995</v>
      </c>
      <c r="BE9" s="365">
        <f ca="1">SUMIF($D$18:BD$170,"รวม",BE$18:BE$170)</f>
        <v>74.963335180000001</v>
      </c>
      <c r="BF9" s="365"/>
      <c r="BG9" s="365">
        <f ca="1">SUMIF($D$18:BF$170,"รวม",BG$18:BG$170)</f>
        <v>1.9189999999999999E-2</v>
      </c>
      <c r="BH9" s="365">
        <f ca="1">SUMIF($D$18:BG$170,"รวม",BH$18:BH$170)</f>
        <v>0</v>
      </c>
      <c r="BI9" s="365"/>
      <c r="BJ9" s="365">
        <f ca="1">SUMIF($D$18:BI$170,"รวม",BJ$18:BJ$170)</f>
        <v>384.94637202999996</v>
      </c>
      <c r="BK9" s="365">
        <f ca="1">SUMIF($D$18:BI$170,"รวม",BK$18:BK$170)</f>
        <v>7235.3433643500011</v>
      </c>
      <c r="BL9" s="365">
        <f ca="1">SUMIF($D$18:BJ$170,"รวม",BL$18:BL$170)</f>
        <v>7620.2897363800012</v>
      </c>
      <c r="BM9" s="365">
        <f ca="1">SUMIF($D$18:BL$170,"รวม",BM$18:BM$170)</f>
        <v>355.86659502999998</v>
      </c>
      <c r="BN9" s="365">
        <f ca="1">SUMIF($D$18:BL$170,"รวม",BN$18:BN$170)</f>
        <v>7668.0616984499993</v>
      </c>
      <c r="BO9" s="365">
        <f ca="1">SUMIF($D$18:BM$170,"รวม",BO$18:BO$170)</f>
        <v>8023.9282934799985</v>
      </c>
      <c r="BP9" s="365">
        <f ca="1">SUMIF($D$18:BO$170,"รวม",BP$18:BP$170)</f>
        <v>155.67144718600002</v>
      </c>
      <c r="BQ9" s="365">
        <f ca="1">SUMIF($D$18:BO$170,"รวม",BQ$18:BQ$170)</f>
        <v>723.62252714999988</v>
      </c>
      <c r="BR9" s="365">
        <f ca="1">SUMIF($D$18:BP$170,"รวม",BR$18:BR$170)</f>
        <v>725.38492687299993</v>
      </c>
      <c r="BS9" s="365">
        <f ca="1">SUMIF($D$18:BR$170,"รวม",BS$18:BS$170)</f>
        <v>165.87644120300001</v>
      </c>
      <c r="BT9" s="365">
        <f ca="1">SUMIF($D$18:BR$170,"รวม",BT$18:BT$170)</f>
        <v>990.23816785299994</v>
      </c>
      <c r="BU9" s="365">
        <f ca="1">SUMIF($D$18:BS$170,"รวม",BU$18:BU$170)</f>
        <v>989.38100997699996</v>
      </c>
      <c r="BV9" s="365"/>
    </row>
    <row r="10" spans="1:100" ht="31.5" customHeight="1">
      <c r="A10" s="366" t="s">
        <v>322</v>
      </c>
      <c r="B10" s="367" t="s">
        <v>323</v>
      </c>
      <c r="C10" s="367" t="s">
        <v>324</v>
      </c>
      <c r="D10" s="368" t="s">
        <v>316</v>
      </c>
      <c r="E10" s="717" t="s">
        <v>325</v>
      </c>
      <c r="F10" s="718"/>
      <c r="G10" s="718"/>
      <c r="H10" s="712" t="s">
        <v>326</v>
      </c>
      <c r="I10" s="712"/>
      <c r="J10" s="712"/>
      <c r="K10" s="712" t="s">
        <v>327</v>
      </c>
      <c r="L10" s="712"/>
      <c r="M10" s="712"/>
      <c r="N10" s="712" t="s">
        <v>328</v>
      </c>
      <c r="O10" s="712"/>
      <c r="P10" s="712"/>
      <c r="Q10" s="712" t="s">
        <v>329</v>
      </c>
      <c r="R10" s="712"/>
      <c r="S10" s="712"/>
      <c r="T10" s="712" t="s">
        <v>318</v>
      </c>
      <c r="U10" s="712"/>
      <c r="V10" s="712"/>
      <c r="W10" s="712" t="s">
        <v>330</v>
      </c>
      <c r="X10" s="712"/>
      <c r="Y10" s="712"/>
      <c r="Z10" s="712" t="s">
        <v>331</v>
      </c>
      <c r="AA10" s="712"/>
      <c r="AB10" s="712"/>
      <c r="AC10" s="712" t="s">
        <v>332</v>
      </c>
      <c r="AD10" s="712"/>
      <c r="AE10" s="712"/>
      <c r="AF10" s="712" t="s">
        <v>333</v>
      </c>
      <c r="AG10" s="712"/>
      <c r="AH10" s="712"/>
      <c r="AI10" s="714" t="s">
        <v>334</v>
      </c>
      <c r="AJ10" s="715"/>
      <c r="AK10" s="716"/>
      <c r="AL10" s="712" t="s">
        <v>335</v>
      </c>
      <c r="AM10" s="712"/>
      <c r="AN10" s="712"/>
      <c r="AO10" s="714" t="s">
        <v>336</v>
      </c>
      <c r="AP10" s="715"/>
      <c r="AQ10" s="716"/>
      <c r="AR10" s="712" t="s">
        <v>337</v>
      </c>
      <c r="AS10" s="712"/>
      <c r="AT10" s="712"/>
      <c r="AU10" s="712" t="s">
        <v>338</v>
      </c>
      <c r="AV10" s="712"/>
      <c r="AW10" s="712"/>
      <c r="AX10" s="712" t="s">
        <v>339</v>
      </c>
      <c r="AY10" s="712"/>
      <c r="AZ10" s="712"/>
      <c r="BA10" s="712" t="s">
        <v>340</v>
      </c>
      <c r="BB10" s="712"/>
      <c r="BC10" s="712"/>
      <c r="BD10" s="712" t="s">
        <v>341</v>
      </c>
      <c r="BE10" s="712"/>
      <c r="BF10" s="712"/>
      <c r="BG10" s="712" t="s">
        <v>342</v>
      </c>
      <c r="BH10" s="712"/>
      <c r="BI10" s="712"/>
      <c r="BJ10" s="712" t="s">
        <v>343</v>
      </c>
      <c r="BK10" s="712"/>
      <c r="BL10" s="712"/>
      <c r="BM10" s="712" t="s">
        <v>344</v>
      </c>
      <c r="BN10" s="712"/>
      <c r="BO10" s="712"/>
      <c r="BP10" s="712" t="s">
        <v>345</v>
      </c>
      <c r="BQ10" s="712"/>
      <c r="BR10" s="712"/>
      <c r="BS10" s="712" t="s">
        <v>346</v>
      </c>
      <c r="BT10" s="712"/>
      <c r="BU10" s="712"/>
      <c r="BV10" s="369"/>
      <c r="BW10" s="370" t="s">
        <v>347</v>
      </c>
      <c r="BX10" s="709" t="s">
        <v>348</v>
      </c>
      <c r="BY10" s="709"/>
      <c r="BZ10" s="709"/>
      <c r="CA10" s="710" t="s">
        <v>349</v>
      </c>
      <c r="CB10" s="710"/>
      <c r="CC10" s="710"/>
      <c r="CD10" s="709" t="s">
        <v>350</v>
      </c>
      <c r="CE10" s="709"/>
      <c r="CF10" s="709"/>
      <c r="CG10" s="709" t="s">
        <v>351</v>
      </c>
      <c r="CH10" s="709"/>
      <c r="CI10" s="709"/>
      <c r="CJ10" s="710" t="s">
        <v>352</v>
      </c>
      <c r="CK10" s="710"/>
      <c r="CL10" s="710"/>
      <c r="CM10" s="366" t="s">
        <v>347</v>
      </c>
      <c r="CO10" s="341" t="s">
        <v>353</v>
      </c>
      <c r="CP10" s="341" t="s">
        <v>354</v>
      </c>
      <c r="CQ10" s="711" t="s">
        <v>355</v>
      </c>
      <c r="CR10" s="711"/>
      <c r="CS10" s="711"/>
      <c r="CT10" s="711" t="s">
        <v>356</v>
      </c>
      <c r="CU10" s="711"/>
      <c r="CV10" s="711"/>
    </row>
    <row r="11" spans="1:100" ht="42.75" customHeight="1">
      <c r="A11" s="371" t="s">
        <v>357</v>
      </c>
      <c r="B11" s="371" t="s">
        <v>357</v>
      </c>
      <c r="C11" s="372" t="s">
        <v>357</v>
      </c>
      <c r="D11" s="371"/>
      <c r="E11" s="373" t="s">
        <v>118</v>
      </c>
      <c r="F11" s="373" t="s">
        <v>119</v>
      </c>
      <c r="G11" s="374" t="s">
        <v>120</v>
      </c>
      <c r="H11" s="373" t="s">
        <v>118</v>
      </c>
      <c r="I11" s="373" t="s">
        <v>119</v>
      </c>
      <c r="J11" s="374" t="s">
        <v>120</v>
      </c>
      <c r="K11" s="373" t="s">
        <v>118</v>
      </c>
      <c r="L11" s="373" t="s">
        <v>119</v>
      </c>
      <c r="M11" s="374" t="s">
        <v>120</v>
      </c>
      <c r="N11" s="373" t="s">
        <v>118</v>
      </c>
      <c r="O11" s="373" t="s">
        <v>119</v>
      </c>
      <c r="P11" s="374" t="s">
        <v>120</v>
      </c>
      <c r="Q11" s="373" t="s">
        <v>118</v>
      </c>
      <c r="R11" s="373" t="s">
        <v>119</v>
      </c>
      <c r="S11" s="374" t="s">
        <v>120</v>
      </c>
      <c r="T11" s="373" t="s">
        <v>118</v>
      </c>
      <c r="U11" s="373" t="s">
        <v>119</v>
      </c>
      <c r="V11" s="374" t="s">
        <v>120</v>
      </c>
      <c r="W11" s="373" t="s">
        <v>118</v>
      </c>
      <c r="X11" s="373" t="s">
        <v>119</v>
      </c>
      <c r="Y11" s="374" t="s">
        <v>120</v>
      </c>
      <c r="Z11" s="373" t="s">
        <v>118</v>
      </c>
      <c r="AA11" s="373" t="s">
        <v>119</v>
      </c>
      <c r="AB11" s="374" t="s">
        <v>120</v>
      </c>
      <c r="AC11" s="373" t="s">
        <v>118</v>
      </c>
      <c r="AD11" s="373" t="s">
        <v>119</v>
      </c>
      <c r="AE11" s="374" t="s">
        <v>120</v>
      </c>
      <c r="AF11" s="373" t="s">
        <v>118</v>
      </c>
      <c r="AG11" s="373" t="s">
        <v>119</v>
      </c>
      <c r="AH11" s="374" t="s">
        <v>120</v>
      </c>
      <c r="AI11" s="373" t="s">
        <v>118</v>
      </c>
      <c r="AJ11" s="373" t="s">
        <v>119</v>
      </c>
      <c r="AK11" s="374" t="s">
        <v>120</v>
      </c>
      <c r="AL11" s="373" t="s">
        <v>118</v>
      </c>
      <c r="AM11" s="373" t="s">
        <v>119</v>
      </c>
      <c r="AN11" s="374" t="s">
        <v>120</v>
      </c>
      <c r="AO11" s="373" t="s">
        <v>118</v>
      </c>
      <c r="AP11" s="373" t="s">
        <v>119</v>
      </c>
      <c r="AQ11" s="374" t="s">
        <v>120</v>
      </c>
      <c r="AR11" s="373" t="s">
        <v>118</v>
      </c>
      <c r="AS11" s="373" t="s">
        <v>119</v>
      </c>
      <c r="AT11" s="374" t="s">
        <v>120</v>
      </c>
      <c r="AU11" s="373" t="s">
        <v>118</v>
      </c>
      <c r="AV11" s="373" t="s">
        <v>119</v>
      </c>
      <c r="AW11" s="374" t="s">
        <v>120</v>
      </c>
      <c r="AX11" s="373" t="s">
        <v>118</v>
      </c>
      <c r="AY11" s="373" t="s">
        <v>119</v>
      </c>
      <c r="AZ11" s="374" t="s">
        <v>120</v>
      </c>
      <c r="BA11" s="373" t="s">
        <v>118</v>
      </c>
      <c r="BB11" s="373" t="s">
        <v>119</v>
      </c>
      <c r="BC11" s="374" t="s">
        <v>120</v>
      </c>
      <c r="BD11" s="373" t="s">
        <v>118</v>
      </c>
      <c r="BE11" s="373" t="s">
        <v>119</v>
      </c>
      <c r="BF11" s="374" t="s">
        <v>120</v>
      </c>
      <c r="BG11" s="373" t="s">
        <v>118</v>
      </c>
      <c r="BH11" s="373" t="s">
        <v>119</v>
      </c>
      <c r="BI11" s="374" t="s">
        <v>120</v>
      </c>
      <c r="BJ11" s="373" t="s">
        <v>118</v>
      </c>
      <c r="BK11" s="373" t="s">
        <v>119</v>
      </c>
      <c r="BL11" s="374" t="s">
        <v>120</v>
      </c>
      <c r="BM11" s="373" t="s">
        <v>118</v>
      </c>
      <c r="BN11" s="373" t="s">
        <v>119</v>
      </c>
      <c r="BO11" s="374" t="s">
        <v>120</v>
      </c>
      <c r="BP11" s="373" t="s">
        <v>118</v>
      </c>
      <c r="BQ11" s="373" t="s">
        <v>119</v>
      </c>
      <c r="BR11" s="374" t="s">
        <v>120</v>
      </c>
      <c r="BS11" s="373" t="s">
        <v>118</v>
      </c>
      <c r="BT11" s="373" t="s">
        <v>119</v>
      </c>
      <c r="BU11" s="374" t="s">
        <v>120</v>
      </c>
      <c r="BV11" s="375"/>
      <c r="BW11" s="376"/>
      <c r="BX11" s="377" t="s">
        <v>118</v>
      </c>
      <c r="BY11" s="377" t="s">
        <v>119</v>
      </c>
      <c r="BZ11" s="378" t="s">
        <v>120</v>
      </c>
      <c r="CA11" s="377" t="s">
        <v>118</v>
      </c>
      <c r="CB11" s="377" t="s">
        <v>119</v>
      </c>
      <c r="CC11" s="378" t="s">
        <v>120</v>
      </c>
      <c r="CD11" s="379"/>
      <c r="CE11" s="379"/>
      <c r="CF11" s="380"/>
      <c r="CG11" s="379"/>
      <c r="CH11" s="379"/>
      <c r="CI11" s="380"/>
      <c r="CJ11" s="379"/>
      <c r="CK11" s="379"/>
      <c r="CL11" s="380"/>
      <c r="CM11" s="376"/>
      <c r="CO11" s="381" t="s">
        <v>358</v>
      </c>
      <c r="CQ11" s="373" t="s">
        <v>118</v>
      </c>
      <c r="CR11" s="373" t="s">
        <v>119</v>
      </c>
      <c r="CS11" s="374" t="s">
        <v>120</v>
      </c>
      <c r="CT11" s="373" t="s">
        <v>118</v>
      </c>
      <c r="CU11" s="373" t="s">
        <v>119</v>
      </c>
      <c r="CV11" s="374" t="s">
        <v>120</v>
      </c>
    </row>
    <row r="12" spans="1:100" s="392" customFormat="1" ht="0.75" customHeight="1" thickBot="1">
      <c r="A12" s="382"/>
      <c r="B12" s="383"/>
      <c r="C12" s="713" t="s">
        <v>359</v>
      </c>
      <c r="D12" s="709"/>
      <c r="E12" s="385">
        <f t="shared" ref="E12:AH12" si="6">E14-E13</f>
        <v>7637.9721999999992</v>
      </c>
      <c r="F12" s="385">
        <f t="shared" si="6"/>
        <v>27855.369099999993</v>
      </c>
      <c r="G12" s="385">
        <f t="shared" si="6"/>
        <v>35493.3413</v>
      </c>
      <c r="H12" s="385">
        <f t="shared" si="6"/>
        <v>20.592611999999999</v>
      </c>
      <c r="I12" s="385">
        <f t="shared" si="6"/>
        <v>-20.592612000000059</v>
      </c>
      <c r="J12" s="385">
        <f t="shared" si="6"/>
        <v>-2.8421709430404007E-14</v>
      </c>
      <c r="K12" s="386">
        <f t="shared" si="6"/>
        <v>7658.5648119999996</v>
      </c>
      <c r="L12" s="386">
        <f t="shared" si="6"/>
        <v>27834.776488000003</v>
      </c>
      <c r="M12" s="386">
        <f t="shared" si="6"/>
        <v>35493.341300000007</v>
      </c>
      <c r="N12" s="386">
        <f t="shared" si="6"/>
        <v>7658.5648119999996</v>
      </c>
      <c r="O12" s="386">
        <f t="shared" si="6"/>
        <v>27834.776488000003</v>
      </c>
      <c r="P12" s="386">
        <f t="shared" si="6"/>
        <v>35493.341300000007</v>
      </c>
      <c r="Q12" s="386">
        <f t="shared" si="6"/>
        <v>134.77894499999999</v>
      </c>
      <c r="R12" s="386">
        <f t="shared" si="6"/>
        <v>-134.77894499999994</v>
      </c>
      <c r="S12" s="386">
        <f t="shared" si="6"/>
        <v>-6.4392935428259079E-15</v>
      </c>
      <c r="T12" s="386">
        <f t="shared" si="6"/>
        <v>7793.3437570000006</v>
      </c>
      <c r="U12" s="386">
        <f t="shared" si="6"/>
        <v>27699.997543000001</v>
      </c>
      <c r="V12" s="386">
        <f t="shared" si="6"/>
        <v>35493.341300000007</v>
      </c>
      <c r="W12" s="386">
        <f t="shared" si="6"/>
        <v>-52.738</v>
      </c>
      <c r="X12" s="386">
        <f t="shared" si="6"/>
        <v>-135.79285999999999</v>
      </c>
      <c r="Y12" s="386">
        <f t="shared" si="6"/>
        <v>-188.53085999999999</v>
      </c>
      <c r="Z12" s="386">
        <f t="shared" si="6"/>
        <v>0.57999999999999996</v>
      </c>
      <c r="AA12" s="386">
        <f t="shared" si="6"/>
        <v>0</v>
      </c>
      <c r="AB12" s="386">
        <f t="shared" si="6"/>
        <v>0.57999999999999996</v>
      </c>
      <c r="AC12" s="386">
        <f t="shared" si="6"/>
        <v>7793.3437570000006</v>
      </c>
      <c r="AD12" s="386">
        <f t="shared" si="6"/>
        <v>27699.997543000001</v>
      </c>
      <c r="AE12" s="386">
        <f t="shared" si="6"/>
        <v>35493.341300000007</v>
      </c>
      <c r="AF12" s="386">
        <f t="shared" si="6"/>
        <v>6309.563368000001</v>
      </c>
      <c r="AG12" s="386">
        <f t="shared" si="6"/>
        <v>24455.760775000006</v>
      </c>
      <c r="AH12" s="386">
        <f t="shared" si="6"/>
        <v>30765.324143000005</v>
      </c>
      <c r="AI12" s="386"/>
      <c r="AJ12" s="386"/>
      <c r="AK12" s="386"/>
      <c r="AL12" s="386">
        <f>AL14-AL13</f>
        <v>7638.9721999999992</v>
      </c>
      <c r="AM12" s="386">
        <f>AM14-AM13</f>
        <v>25735.606789999994</v>
      </c>
      <c r="AN12" s="386">
        <f>AN14-AN13</f>
        <v>33374.578990000002</v>
      </c>
      <c r="AO12" s="386"/>
      <c r="AP12" s="386"/>
      <c r="AQ12" s="386"/>
      <c r="AR12" s="386">
        <f t="shared" ref="AR12:BU12" si="7">AR14-AR13</f>
        <v>113.77323391</v>
      </c>
      <c r="AS12" s="386">
        <f t="shared" si="7"/>
        <v>3995.1659393600003</v>
      </c>
      <c r="AT12" s="386">
        <f t="shared" si="7"/>
        <v>4108.9391732700005</v>
      </c>
      <c r="AU12" s="386">
        <f t="shared" si="7"/>
        <v>6615.5147253900004</v>
      </c>
      <c r="AV12" s="386">
        <f t="shared" si="7"/>
        <v>19070.228083059996</v>
      </c>
      <c r="AW12" s="386">
        <f t="shared" si="7"/>
        <v>25685.742808449999</v>
      </c>
      <c r="AX12" s="386">
        <f t="shared" si="7"/>
        <v>6729.2879593000007</v>
      </c>
      <c r="AY12" s="386">
        <f t="shared" si="7"/>
        <v>23065.394022420001</v>
      </c>
      <c r="AZ12" s="386">
        <f t="shared" si="7"/>
        <v>29794.681981719998</v>
      </c>
      <c r="BA12" s="386">
        <f t="shared" si="7"/>
        <v>6598.2952363900004</v>
      </c>
      <c r="BB12" s="386">
        <f t="shared" si="7"/>
        <v>18995.264747879995</v>
      </c>
      <c r="BC12" s="386">
        <f t="shared" si="7"/>
        <v>25593.559984269992</v>
      </c>
      <c r="BD12" s="386">
        <f t="shared" si="7"/>
        <v>17.219488999999999</v>
      </c>
      <c r="BE12" s="386">
        <f t="shared" si="7"/>
        <v>74.963335180000001</v>
      </c>
      <c r="BF12" s="386">
        <f t="shared" si="7"/>
        <v>92.182824179999997</v>
      </c>
      <c r="BG12" s="386">
        <f t="shared" si="7"/>
        <v>0.519181</v>
      </c>
      <c r="BH12" s="386">
        <f t="shared" si="7"/>
        <v>0</v>
      </c>
      <c r="BI12" s="386">
        <f t="shared" si="7"/>
        <v>0.519181</v>
      </c>
      <c r="BJ12" s="386">
        <f t="shared" si="7"/>
        <v>1177.8290316099999</v>
      </c>
      <c r="BK12" s="386">
        <f t="shared" si="7"/>
        <v>8629.7694599400002</v>
      </c>
      <c r="BL12" s="386">
        <f t="shared" si="7"/>
        <v>9807.5984915499994</v>
      </c>
      <c r="BM12" s="386">
        <f t="shared" si="7"/>
        <v>1043.0500866100001</v>
      </c>
      <c r="BN12" s="386">
        <f t="shared" si="7"/>
        <v>8764.5484049400002</v>
      </c>
      <c r="BO12" s="386">
        <f t="shared" si="7"/>
        <v>9807.5984915500012</v>
      </c>
      <c r="BP12" s="386">
        <f t="shared" si="7"/>
        <v>84.886730672542569</v>
      </c>
      <c r="BQ12" s="386">
        <f t="shared" si="7"/>
        <v>68.845594854138128</v>
      </c>
      <c r="BR12" s="386">
        <f t="shared" si="7"/>
        <v>72.367779047192698</v>
      </c>
      <c r="BS12" s="386">
        <f t="shared" si="7"/>
        <v>86.346607683713898</v>
      </c>
      <c r="BT12" s="386">
        <f t="shared" si="7"/>
        <v>83.268577864003461</v>
      </c>
      <c r="BU12" s="386">
        <f t="shared" si="7"/>
        <v>83.944427012060402</v>
      </c>
      <c r="BV12" s="387"/>
      <c r="BW12" s="388" t="s">
        <v>358</v>
      </c>
      <c r="BX12" s="386">
        <f t="shared" ref="BX12:CL12" si="8">BX14-BX13</f>
        <v>52.738</v>
      </c>
      <c r="BY12" s="386">
        <f t="shared" si="8"/>
        <v>135.79285999999999</v>
      </c>
      <c r="BZ12" s="386">
        <f t="shared" si="8"/>
        <v>188.53085999999999</v>
      </c>
      <c r="CA12" s="386">
        <f t="shared" si="8"/>
        <v>17.219488999999999</v>
      </c>
      <c r="CB12" s="386">
        <f t="shared" si="8"/>
        <v>74.963335180000001</v>
      </c>
      <c r="CC12" s="386">
        <f t="shared" si="8"/>
        <v>92.182824179999997</v>
      </c>
      <c r="CD12" s="386">
        <f t="shared" si="8"/>
        <v>6598.2952363900004</v>
      </c>
      <c r="CE12" s="386">
        <f t="shared" si="8"/>
        <v>18995.264747879995</v>
      </c>
      <c r="CF12" s="386">
        <f t="shared" si="8"/>
        <v>25593.559984269992</v>
      </c>
      <c r="CG12" s="386">
        <f t="shared" si="8"/>
        <v>-6562.7767253900001</v>
      </c>
      <c r="CH12" s="386">
        <f t="shared" si="8"/>
        <v>-18934.435223059998</v>
      </c>
      <c r="CI12" s="386">
        <f t="shared" si="8"/>
        <v>-25497.21194845</v>
      </c>
      <c r="CJ12" s="389">
        <f t="shared" si="8"/>
        <v>32.6510087602867</v>
      </c>
      <c r="CK12" s="389">
        <f t="shared" si="8"/>
        <v>55.204180234513068</v>
      </c>
      <c r="CL12" s="389">
        <f t="shared" si="8"/>
        <v>48.895350172380269</v>
      </c>
      <c r="CM12" s="388" t="s">
        <v>358</v>
      </c>
      <c r="CN12" s="390"/>
      <c r="CO12" s="391"/>
      <c r="CP12" s="391"/>
      <c r="CQ12" s="333">
        <f t="shared" ref="CQ12:CS43" si="9">E12-AL12</f>
        <v>-1</v>
      </c>
      <c r="CR12" s="333">
        <f t="shared" si="9"/>
        <v>2119.7623099999983</v>
      </c>
      <c r="CS12" s="333">
        <f t="shared" si="9"/>
        <v>2118.7623099999983</v>
      </c>
      <c r="CT12" s="333">
        <f t="shared" ref="CT12:CV43" si="10">AC12-AL12</f>
        <v>154.3715570000013</v>
      </c>
      <c r="CU12" s="333">
        <f t="shared" si="10"/>
        <v>1964.390753000007</v>
      </c>
      <c r="CV12" s="333">
        <f t="shared" si="10"/>
        <v>2118.7623100000055</v>
      </c>
    </row>
    <row r="13" spans="1:100" s="392" customFormat="1" ht="14.25" hidden="1" thickTop="1">
      <c r="A13" s="382"/>
      <c r="B13" s="383"/>
      <c r="C13" s="708"/>
      <c r="D13" s="708"/>
      <c r="E13" s="393">
        <f t="shared" ref="E13:AH13" si="11">SUMIF($C$15:$C$176,"530700388728",E$15:E$176)</f>
        <v>0</v>
      </c>
      <c r="F13" s="393">
        <f t="shared" si="11"/>
        <v>0</v>
      </c>
      <c r="G13" s="393">
        <f t="shared" si="11"/>
        <v>0</v>
      </c>
      <c r="H13" s="393">
        <f t="shared" si="11"/>
        <v>0</v>
      </c>
      <c r="I13" s="393">
        <f t="shared" si="11"/>
        <v>0</v>
      </c>
      <c r="J13" s="393">
        <f t="shared" si="11"/>
        <v>0</v>
      </c>
      <c r="K13" s="393">
        <f t="shared" si="11"/>
        <v>0</v>
      </c>
      <c r="L13" s="393">
        <f t="shared" si="11"/>
        <v>0</v>
      </c>
      <c r="M13" s="393">
        <f t="shared" si="11"/>
        <v>0</v>
      </c>
      <c r="N13" s="393">
        <f t="shared" si="11"/>
        <v>0</v>
      </c>
      <c r="O13" s="393">
        <f t="shared" si="11"/>
        <v>0</v>
      </c>
      <c r="P13" s="393">
        <f t="shared" si="11"/>
        <v>0</v>
      </c>
      <c r="Q13" s="393">
        <f t="shared" si="11"/>
        <v>0</v>
      </c>
      <c r="R13" s="393">
        <f t="shared" si="11"/>
        <v>0</v>
      </c>
      <c r="S13" s="393">
        <f t="shared" si="11"/>
        <v>0</v>
      </c>
      <c r="T13" s="393">
        <f t="shared" si="11"/>
        <v>0</v>
      </c>
      <c r="U13" s="393">
        <f t="shared" si="11"/>
        <v>0</v>
      </c>
      <c r="V13" s="393">
        <f t="shared" si="11"/>
        <v>0</v>
      </c>
      <c r="W13" s="393">
        <f t="shared" si="11"/>
        <v>0</v>
      </c>
      <c r="X13" s="393">
        <f t="shared" si="11"/>
        <v>0</v>
      </c>
      <c r="Y13" s="393">
        <f t="shared" si="11"/>
        <v>0</v>
      </c>
      <c r="Z13" s="393">
        <f t="shared" si="11"/>
        <v>0</v>
      </c>
      <c r="AA13" s="393">
        <f t="shared" si="11"/>
        <v>0</v>
      </c>
      <c r="AB13" s="393">
        <f t="shared" si="11"/>
        <v>0</v>
      </c>
      <c r="AC13" s="393">
        <f t="shared" si="11"/>
        <v>0</v>
      </c>
      <c r="AD13" s="393">
        <f t="shared" si="11"/>
        <v>0</v>
      </c>
      <c r="AE13" s="393">
        <f t="shared" si="11"/>
        <v>0</v>
      </c>
      <c r="AF13" s="393">
        <f t="shared" si="11"/>
        <v>0</v>
      </c>
      <c r="AG13" s="393">
        <f t="shared" si="11"/>
        <v>0</v>
      </c>
      <c r="AH13" s="393">
        <f t="shared" si="11"/>
        <v>0</v>
      </c>
      <c r="AI13" s="393"/>
      <c r="AJ13" s="393"/>
      <c r="AK13" s="393"/>
      <c r="AL13" s="393">
        <f>SUMIF($C$15:$C$176,"530700388728",AL$15:AL$176)</f>
        <v>0</v>
      </c>
      <c r="AM13" s="393">
        <f>SUMIF($C$15:$C$176,"530700388728",AM$15:AM$176)</f>
        <v>0</v>
      </c>
      <c r="AN13" s="393">
        <f>SUMIF($C$15:$C$176,"530700388728",AN$15:AN$176)</f>
        <v>0</v>
      </c>
      <c r="AO13" s="393"/>
      <c r="AP13" s="393"/>
      <c r="AQ13" s="393"/>
      <c r="AR13" s="393">
        <f t="shared" ref="AR13:BU13" si="12">SUMIF($C$15:$C$176,"530700388728",AR$15:AR$176)</f>
        <v>0</v>
      </c>
      <c r="AS13" s="393">
        <f t="shared" si="12"/>
        <v>0</v>
      </c>
      <c r="AT13" s="393">
        <f t="shared" si="12"/>
        <v>0</v>
      </c>
      <c r="AU13" s="393">
        <f t="shared" si="12"/>
        <v>0</v>
      </c>
      <c r="AV13" s="393">
        <f t="shared" si="12"/>
        <v>0</v>
      </c>
      <c r="AW13" s="393">
        <f t="shared" si="12"/>
        <v>0</v>
      </c>
      <c r="AX13" s="393">
        <f t="shared" si="12"/>
        <v>0</v>
      </c>
      <c r="AY13" s="393">
        <f t="shared" si="12"/>
        <v>0</v>
      </c>
      <c r="AZ13" s="393">
        <f t="shared" si="12"/>
        <v>0</v>
      </c>
      <c r="BA13" s="393">
        <f t="shared" si="12"/>
        <v>0</v>
      </c>
      <c r="BB13" s="393">
        <f t="shared" si="12"/>
        <v>0</v>
      </c>
      <c r="BC13" s="393">
        <f t="shared" si="12"/>
        <v>0</v>
      </c>
      <c r="BD13" s="393">
        <f t="shared" si="12"/>
        <v>0</v>
      </c>
      <c r="BE13" s="393">
        <f t="shared" si="12"/>
        <v>0</v>
      </c>
      <c r="BF13" s="393">
        <f t="shared" si="12"/>
        <v>0</v>
      </c>
      <c r="BG13" s="393">
        <f t="shared" si="12"/>
        <v>0</v>
      </c>
      <c r="BH13" s="393">
        <f t="shared" si="12"/>
        <v>0</v>
      </c>
      <c r="BI13" s="393">
        <f t="shared" si="12"/>
        <v>0</v>
      </c>
      <c r="BJ13" s="393">
        <f t="shared" si="12"/>
        <v>0</v>
      </c>
      <c r="BK13" s="393">
        <f t="shared" si="12"/>
        <v>0</v>
      </c>
      <c r="BL13" s="393">
        <f t="shared" si="12"/>
        <v>0</v>
      </c>
      <c r="BM13" s="393">
        <f t="shared" si="12"/>
        <v>0</v>
      </c>
      <c r="BN13" s="393">
        <f t="shared" si="12"/>
        <v>0</v>
      </c>
      <c r="BO13" s="393">
        <f t="shared" si="12"/>
        <v>0</v>
      </c>
      <c r="BP13" s="393">
        <f t="shared" si="12"/>
        <v>0</v>
      </c>
      <c r="BQ13" s="393">
        <f t="shared" si="12"/>
        <v>0</v>
      </c>
      <c r="BR13" s="393">
        <f t="shared" si="12"/>
        <v>0</v>
      </c>
      <c r="BS13" s="393">
        <f t="shared" si="12"/>
        <v>0</v>
      </c>
      <c r="BT13" s="393">
        <f t="shared" si="12"/>
        <v>0</v>
      </c>
      <c r="BU13" s="393">
        <f t="shared" si="12"/>
        <v>0</v>
      </c>
      <c r="BV13" s="387"/>
      <c r="BW13" s="388"/>
      <c r="BX13" s="394"/>
      <c r="BY13" s="394"/>
      <c r="BZ13" s="394"/>
      <c r="CA13" s="394"/>
      <c r="CB13" s="394"/>
      <c r="CC13" s="394"/>
      <c r="CD13" s="394"/>
      <c r="CE13" s="394"/>
      <c r="CF13" s="394"/>
      <c r="CG13" s="394"/>
      <c r="CH13" s="394"/>
      <c r="CI13" s="394"/>
      <c r="CJ13" s="394"/>
      <c r="CK13" s="394"/>
      <c r="CL13" s="394"/>
      <c r="CM13" s="388"/>
      <c r="CN13" s="390"/>
      <c r="CO13" s="391"/>
      <c r="CP13" s="391"/>
      <c r="CQ13" s="333">
        <f t="shared" si="9"/>
        <v>0</v>
      </c>
      <c r="CR13" s="333">
        <f t="shared" si="9"/>
        <v>0</v>
      </c>
      <c r="CS13" s="333">
        <f t="shared" si="9"/>
        <v>0</v>
      </c>
      <c r="CT13" s="333">
        <f t="shared" si="10"/>
        <v>0</v>
      </c>
      <c r="CU13" s="333">
        <f t="shared" si="10"/>
        <v>0</v>
      </c>
      <c r="CV13" s="333">
        <f t="shared" si="10"/>
        <v>0</v>
      </c>
    </row>
    <row r="14" spans="1:100" s="392" customFormat="1" ht="15" thickTop="1" thickBot="1">
      <c r="A14" s="382"/>
      <c r="B14" s="383"/>
      <c r="C14" s="709" t="s">
        <v>360</v>
      </c>
      <c r="D14" s="709"/>
      <c r="E14" s="385">
        <f t="shared" ref="E14:AH14" si="13">SUMIF($D$15:$D$176,"รวม",E$15:E$176)</f>
        <v>7637.9721999999992</v>
      </c>
      <c r="F14" s="385">
        <f t="shared" si="13"/>
        <v>27855.369099999993</v>
      </c>
      <c r="G14" s="385">
        <f t="shared" si="13"/>
        <v>35493.3413</v>
      </c>
      <c r="H14" s="386">
        <f t="shared" si="13"/>
        <v>20.592611999999999</v>
      </c>
      <c r="I14" s="386">
        <f t="shared" si="13"/>
        <v>-20.592612000000059</v>
      </c>
      <c r="J14" s="386">
        <f t="shared" si="13"/>
        <v>-2.8421709430404007E-14</v>
      </c>
      <c r="K14" s="385">
        <f t="shared" si="13"/>
        <v>7658.5648119999996</v>
      </c>
      <c r="L14" s="385">
        <f t="shared" si="13"/>
        <v>27834.776488000003</v>
      </c>
      <c r="M14" s="385">
        <f t="shared" si="13"/>
        <v>35493.341300000007</v>
      </c>
      <c r="N14" s="385">
        <f t="shared" si="13"/>
        <v>7658.5648119999996</v>
      </c>
      <c r="O14" s="385">
        <f t="shared" si="13"/>
        <v>27834.776488000003</v>
      </c>
      <c r="P14" s="385">
        <f t="shared" si="13"/>
        <v>35493.341300000007</v>
      </c>
      <c r="Q14" s="385">
        <f t="shared" si="13"/>
        <v>134.77894499999999</v>
      </c>
      <c r="R14" s="385">
        <f t="shared" si="13"/>
        <v>-134.77894499999994</v>
      </c>
      <c r="S14" s="385">
        <f t="shared" si="13"/>
        <v>-6.4392935428259079E-15</v>
      </c>
      <c r="T14" s="385">
        <f t="shared" si="13"/>
        <v>7793.3437570000006</v>
      </c>
      <c r="U14" s="385">
        <f t="shared" si="13"/>
        <v>27699.997543000001</v>
      </c>
      <c r="V14" s="385">
        <f t="shared" si="13"/>
        <v>35493.341300000007</v>
      </c>
      <c r="W14" s="385">
        <f t="shared" si="13"/>
        <v>-52.738</v>
      </c>
      <c r="X14" s="385">
        <f t="shared" si="13"/>
        <v>-135.79285999999999</v>
      </c>
      <c r="Y14" s="385">
        <f t="shared" si="13"/>
        <v>-188.53085999999999</v>
      </c>
      <c r="Z14" s="385">
        <f t="shared" si="13"/>
        <v>0.57999999999999996</v>
      </c>
      <c r="AA14" s="385">
        <f t="shared" si="13"/>
        <v>0</v>
      </c>
      <c r="AB14" s="385">
        <f t="shared" si="13"/>
        <v>0.57999999999999996</v>
      </c>
      <c r="AC14" s="385">
        <f t="shared" si="13"/>
        <v>7793.3437570000006</v>
      </c>
      <c r="AD14" s="385">
        <f t="shared" si="13"/>
        <v>27699.997543000001</v>
      </c>
      <c r="AE14" s="385">
        <f t="shared" si="13"/>
        <v>35493.341300000007</v>
      </c>
      <c r="AF14" s="385">
        <f t="shared" si="13"/>
        <v>6309.563368000001</v>
      </c>
      <c r="AG14" s="385">
        <f t="shared" si="13"/>
        <v>24455.760775000006</v>
      </c>
      <c r="AH14" s="385">
        <f t="shared" si="13"/>
        <v>30765.324143000005</v>
      </c>
      <c r="AI14" s="385"/>
      <c r="AJ14" s="385"/>
      <c r="AK14" s="385"/>
      <c r="AL14" s="385">
        <f>SUMIF($D$15:$D$176,"รวม",AL$15:AL$176)</f>
        <v>7638.9721999999992</v>
      </c>
      <c r="AM14" s="385">
        <f>SUMIF($D$15:$D$176,"รวม",AM$15:AM$176)</f>
        <v>25735.606789999994</v>
      </c>
      <c r="AN14" s="385">
        <f>SUMIF($D$15:$D$176,"รวม",AN$15:AN$176)</f>
        <v>33374.578990000002</v>
      </c>
      <c r="AO14" s="385"/>
      <c r="AP14" s="385"/>
      <c r="AQ14" s="385"/>
      <c r="AR14" s="385">
        <f t="shared" ref="AR14:BO14" si="14">SUMIF($D$15:$D$176,"รวม",AR$15:AR$176)</f>
        <v>113.77323391</v>
      </c>
      <c r="AS14" s="385">
        <f t="shared" si="14"/>
        <v>3995.1659393600003</v>
      </c>
      <c r="AT14" s="385">
        <f t="shared" si="14"/>
        <v>4108.9391732700005</v>
      </c>
      <c r="AU14" s="385">
        <f t="shared" si="14"/>
        <v>6615.5147253900004</v>
      </c>
      <c r="AV14" s="385">
        <f t="shared" si="14"/>
        <v>19070.228083059996</v>
      </c>
      <c r="AW14" s="385">
        <f t="shared" si="14"/>
        <v>25685.742808449999</v>
      </c>
      <c r="AX14" s="385">
        <f t="shared" si="14"/>
        <v>6729.2879593000007</v>
      </c>
      <c r="AY14" s="385">
        <f t="shared" si="14"/>
        <v>23065.394022420001</v>
      </c>
      <c r="AZ14" s="385">
        <f t="shared" si="14"/>
        <v>29794.681981719998</v>
      </c>
      <c r="BA14" s="385">
        <f t="shared" si="14"/>
        <v>6598.2952363900004</v>
      </c>
      <c r="BB14" s="385">
        <f t="shared" si="14"/>
        <v>18995.264747879995</v>
      </c>
      <c r="BC14" s="385">
        <f t="shared" si="14"/>
        <v>25593.559984269992</v>
      </c>
      <c r="BD14" s="385">
        <f t="shared" si="14"/>
        <v>17.219488999999999</v>
      </c>
      <c r="BE14" s="385">
        <f t="shared" si="14"/>
        <v>74.963335180000001</v>
      </c>
      <c r="BF14" s="385">
        <f t="shared" si="14"/>
        <v>92.182824179999997</v>
      </c>
      <c r="BG14" s="385">
        <f t="shared" si="14"/>
        <v>0.519181</v>
      </c>
      <c r="BH14" s="385">
        <f t="shared" si="14"/>
        <v>0</v>
      </c>
      <c r="BI14" s="385">
        <f t="shared" si="14"/>
        <v>0.519181</v>
      </c>
      <c r="BJ14" s="385">
        <f t="shared" si="14"/>
        <v>1177.8290316099999</v>
      </c>
      <c r="BK14" s="385">
        <f t="shared" si="14"/>
        <v>8629.7694599400002</v>
      </c>
      <c r="BL14" s="385">
        <f t="shared" si="14"/>
        <v>9807.5984915499994</v>
      </c>
      <c r="BM14" s="385">
        <f t="shared" si="14"/>
        <v>1043.0500866100001</v>
      </c>
      <c r="BN14" s="385">
        <f t="shared" si="14"/>
        <v>8764.5484049400002</v>
      </c>
      <c r="BO14" s="385">
        <f t="shared" si="14"/>
        <v>9807.5984915500012</v>
      </c>
      <c r="BP14" s="395">
        <f>IF(AU14=0,0,AU14/AC14*100)</f>
        <v>84.886730672542569</v>
      </c>
      <c r="BQ14" s="395">
        <f>IF(AV14=0,0,AV14/AD14*100)</f>
        <v>68.845594854138128</v>
      </c>
      <c r="BR14" s="395">
        <f>IF(AW14=0,0,AW14/AE14*100)</f>
        <v>72.367779047192698</v>
      </c>
      <c r="BS14" s="395">
        <f>IF(AX14=0,0,AX14/AC14*100)</f>
        <v>86.346607683713898</v>
      </c>
      <c r="BT14" s="395">
        <f>IF(AY14=0,0,AY14/AD14*100)</f>
        <v>83.268577864003461</v>
      </c>
      <c r="BU14" s="395">
        <f>IF(AZ14=0,0,AZ14/AE14*100)</f>
        <v>83.944427012060402</v>
      </c>
      <c r="BV14" s="387"/>
      <c r="BW14" s="396" t="s">
        <v>358</v>
      </c>
      <c r="BX14" s="385">
        <f t="shared" ref="BX14:CI14" si="15">SUMIF($D$15:$D$176,"รวม",BX$15:BX$176)</f>
        <v>52.738</v>
      </c>
      <c r="BY14" s="385">
        <f t="shared" si="15"/>
        <v>135.79285999999999</v>
      </c>
      <c r="BZ14" s="385">
        <f t="shared" si="15"/>
        <v>188.53085999999999</v>
      </c>
      <c r="CA14" s="385">
        <f t="shared" si="15"/>
        <v>17.219488999999999</v>
      </c>
      <c r="CB14" s="385">
        <f t="shared" si="15"/>
        <v>74.963335180000001</v>
      </c>
      <c r="CC14" s="385">
        <f t="shared" si="15"/>
        <v>92.182824179999997</v>
      </c>
      <c r="CD14" s="385">
        <f t="shared" si="15"/>
        <v>6598.2952363900004</v>
      </c>
      <c r="CE14" s="385">
        <f t="shared" si="15"/>
        <v>18995.264747879995</v>
      </c>
      <c r="CF14" s="385">
        <f t="shared" si="15"/>
        <v>25593.559984269992</v>
      </c>
      <c r="CG14" s="385">
        <f t="shared" si="15"/>
        <v>-6562.7767253900001</v>
      </c>
      <c r="CH14" s="385">
        <f t="shared" si="15"/>
        <v>-18934.435223059998</v>
      </c>
      <c r="CI14" s="385">
        <f t="shared" si="15"/>
        <v>-25497.21194845</v>
      </c>
      <c r="CJ14" s="397">
        <f t="shared" ref="CJ14:CL31" si="16">IF(CA14=0,0,CA14/BX14*100)</f>
        <v>32.6510087602867</v>
      </c>
      <c r="CK14" s="397">
        <f t="shared" si="16"/>
        <v>55.204180234513068</v>
      </c>
      <c r="CL14" s="397">
        <f t="shared" si="16"/>
        <v>48.895350172380269</v>
      </c>
      <c r="CM14" s="388" t="s">
        <v>358</v>
      </c>
      <c r="CN14" s="398">
        <f>BZ14*1000000</f>
        <v>188530860</v>
      </c>
      <c r="CO14" s="399">
        <f t="shared" ref="CO14:CO77" si="17">BZ14*1000000</f>
        <v>188530860</v>
      </c>
      <c r="CP14" s="399">
        <f t="shared" ref="CP14:CP77" si="18">CC14*1000000</f>
        <v>92182824.179999992</v>
      </c>
      <c r="CQ14" s="333">
        <f t="shared" si="9"/>
        <v>-1</v>
      </c>
      <c r="CR14" s="333">
        <f t="shared" si="9"/>
        <v>2119.7623099999983</v>
      </c>
      <c r="CS14" s="333">
        <f t="shared" si="9"/>
        <v>2118.7623099999983</v>
      </c>
      <c r="CT14" s="333">
        <f t="shared" si="10"/>
        <v>154.3715570000013</v>
      </c>
      <c r="CU14" s="333">
        <f t="shared" si="10"/>
        <v>1964.390753000007</v>
      </c>
      <c r="CV14" s="333">
        <f t="shared" si="10"/>
        <v>2118.7623100000055</v>
      </c>
    </row>
    <row r="15" spans="1:100" ht="23.25" customHeight="1" thickTop="1">
      <c r="A15" s="373" t="s">
        <v>358</v>
      </c>
      <c r="B15" s="377" t="s">
        <v>117</v>
      </c>
      <c r="C15" s="374" t="s">
        <v>84</v>
      </c>
      <c r="D15" s="378" t="s">
        <v>357</v>
      </c>
      <c r="E15" s="400">
        <v>7637.9722000000002</v>
      </c>
      <c r="F15" s="400">
        <v>27855.3691</v>
      </c>
      <c r="G15" s="400">
        <v>35493.3413</v>
      </c>
      <c r="H15" s="400">
        <v>20.592611999999999</v>
      </c>
      <c r="I15" s="400">
        <v>-20.592611999999999</v>
      </c>
      <c r="J15" s="401">
        <v>0</v>
      </c>
      <c r="K15" s="400">
        <v>7658.5648119999996</v>
      </c>
      <c r="L15" s="400">
        <v>27834.776488</v>
      </c>
      <c r="M15" s="400">
        <v>35493.3413</v>
      </c>
      <c r="N15" s="400">
        <v>7658.5648119999996</v>
      </c>
      <c r="O15" s="400">
        <v>27834.776488</v>
      </c>
      <c r="P15" s="400">
        <v>35493.3413</v>
      </c>
      <c r="Q15" s="400">
        <v>134.77894499999999</v>
      </c>
      <c r="R15" s="400">
        <v>-134.77894499999999</v>
      </c>
      <c r="S15" s="400">
        <v>0</v>
      </c>
      <c r="T15" s="400">
        <v>7793.3437569999996</v>
      </c>
      <c r="U15" s="400">
        <v>27699.997543000001</v>
      </c>
      <c r="V15" s="400">
        <v>35493.3413</v>
      </c>
      <c r="W15" s="400">
        <v>-52.738</v>
      </c>
      <c r="X15" s="400">
        <v>-135.79285999999999</v>
      </c>
      <c r="Y15" s="400">
        <v>-188.53085999999999</v>
      </c>
      <c r="Z15" s="400">
        <v>0.57999999999999996</v>
      </c>
      <c r="AA15" s="402"/>
      <c r="AB15" s="400">
        <v>0.57999999999999996</v>
      </c>
      <c r="AC15" s="400">
        <v>7793.3437569999996</v>
      </c>
      <c r="AD15" s="400">
        <v>27699.997543000001</v>
      </c>
      <c r="AE15" s="400">
        <v>35493.3413</v>
      </c>
      <c r="AF15" s="400">
        <v>6309.5633680000001</v>
      </c>
      <c r="AG15" s="400">
        <v>24455.760774999999</v>
      </c>
      <c r="AH15" s="400">
        <v>30765.324143000002</v>
      </c>
      <c r="AI15" s="400">
        <v>7638.9722000000002</v>
      </c>
      <c r="AJ15" s="400">
        <v>25735.606790000002</v>
      </c>
      <c r="AK15" s="400">
        <v>33374.578990000002</v>
      </c>
      <c r="AL15" s="400">
        <v>7638.9722000000002</v>
      </c>
      <c r="AM15" s="400">
        <v>25735.606790000002</v>
      </c>
      <c r="AN15" s="400">
        <v>33374.578990000002</v>
      </c>
      <c r="AO15" s="401">
        <v>0</v>
      </c>
      <c r="AP15" s="400">
        <v>2116.45823071</v>
      </c>
      <c r="AQ15" s="400">
        <v>2116.45823071</v>
      </c>
      <c r="AR15" s="400">
        <v>113.77323391</v>
      </c>
      <c r="AS15" s="400">
        <v>3995.1659393599998</v>
      </c>
      <c r="AT15" s="400">
        <v>4108.9391732699996</v>
      </c>
      <c r="AU15" s="400">
        <v>6615.5147253900004</v>
      </c>
      <c r="AV15" s="400">
        <v>19070.228083059999</v>
      </c>
      <c r="AW15" s="400">
        <v>25685.742808449999</v>
      </c>
      <c r="AX15" s="400">
        <v>6729.2879592999998</v>
      </c>
      <c r="AY15" s="400">
        <v>23065.394022420001</v>
      </c>
      <c r="AZ15" s="400">
        <v>29794.681981720001</v>
      </c>
      <c r="BA15" s="400">
        <v>6598.2952363900004</v>
      </c>
      <c r="BB15" s="400">
        <v>18995.264747879999</v>
      </c>
      <c r="BC15" s="400">
        <v>25593.559984269999</v>
      </c>
      <c r="BD15" s="400">
        <v>17.219488999999999</v>
      </c>
      <c r="BE15" s="400">
        <v>74.963335180000001</v>
      </c>
      <c r="BF15" s="400">
        <v>92.182824179999997</v>
      </c>
      <c r="BG15" s="400">
        <v>0.519181</v>
      </c>
      <c r="BH15" s="402"/>
      <c r="BI15" s="400">
        <v>0.519181</v>
      </c>
      <c r="BJ15" s="400">
        <v>1177.8290316099999</v>
      </c>
      <c r="BK15" s="400">
        <v>8629.7694599400002</v>
      </c>
      <c r="BL15" s="400">
        <v>9807.5984915499994</v>
      </c>
      <c r="BM15" s="400">
        <v>1043.0500866100001</v>
      </c>
      <c r="BN15" s="400">
        <v>8764.5484049400002</v>
      </c>
      <c r="BO15" s="400">
        <v>9807.5984915499994</v>
      </c>
      <c r="BP15" s="403">
        <v>84.886730673000002</v>
      </c>
      <c r="BQ15" s="403">
        <v>68.845594853999998</v>
      </c>
      <c r="BR15" s="403">
        <v>72.367779046999999</v>
      </c>
      <c r="BS15" s="403">
        <v>86.346607684000006</v>
      </c>
      <c r="BT15" s="403">
        <v>83.268577863999994</v>
      </c>
      <c r="BU15" s="403">
        <v>83.944427012000006</v>
      </c>
      <c r="BV15" s="403"/>
      <c r="BW15" s="384" t="s">
        <v>358</v>
      </c>
      <c r="BX15" s="404">
        <f t="shared" ref="BX15:BZ31" si="19">W15/-1</f>
        <v>52.738</v>
      </c>
      <c r="BY15" s="404">
        <f t="shared" si="19"/>
        <v>135.79285999999999</v>
      </c>
      <c r="BZ15" s="404">
        <f t="shared" si="19"/>
        <v>188.53085999999999</v>
      </c>
      <c r="CA15" s="404">
        <f t="shared" ref="CA15:CC46" si="20">BD15</f>
        <v>17.219488999999999</v>
      </c>
      <c r="CB15" s="404">
        <f t="shared" si="20"/>
        <v>74.963335180000001</v>
      </c>
      <c r="CC15" s="404">
        <f t="shared" si="20"/>
        <v>92.182824179999997</v>
      </c>
      <c r="CD15" s="405">
        <f t="shared" ref="CD15:CF31" si="21">BA15</f>
        <v>6598.2952363900004</v>
      </c>
      <c r="CE15" s="405">
        <f t="shared" si="21"/>
        <v>18995.264747879999</v>
      </c>
      <c r="CF15" s="405">
        <f t="shared" si="21"/>
        <v>25593.559984269999</v>
      </c>
      <c r="CG15" s="405">
        <f t="shared" ref="CG15:CI31" si="22">BX15-CA15-CD15</f>
        <v>-6562.7767253900001</v>
      </c>
      <c r="CH15" s="405">
        <f t="shared" si="22"/>
        <v>-18934.435223059998</v>
      </c>
      <c r="CI15" s="405">
        <f t="shared" si="22"/>
        <v>-25497.21194845</v>
      </c>
      <c r="CJ15" s="406">
        <f t="shared" si="16"/>
        <v>32.6510087602867</v>
      </c>
      <c r="CK15" s="406">
        <f t="shared" si="16"/>
        <v>55.204180234513068</v>
      </c>
      <c r="CL15" s="406">
        <f t="shared" si="16"/>
        <v>48.895350172380269</v>
      </c>
      <c r="CM15" s="384"/>
      <c r="CO15" s="399">
        <f t="shared" si="17"/>
        <v>188530860</v>
      </c>
      <c r="CP15" s="399">
        <f t="shared" si="18"/>
        <v>92182824.179999992</v>
      </c>
      <c r="CQ15" s="333">
        <f t="shared" si="9"/>
        <v>-1</v>
      </c>
      <c r="CR15" s="333">
        <f t="shared" si="9"/>
        <v>2119.7623099999983</v>
      </c>
      <c r="CS15" s="333">
        <f t="shared" si="9"/>
        <v>2118.7623099999983</v>
      </c>
      <c r="CT15" s="333">
        <f t="shared" si="10"/>
        <v>154.37155699999948</v>
      </c>
      <c r="CU15" s="333">
        <f t="shared" si="10"/>
        <v>1964.3907529999997</v>
      </c>
      <c r="CV15" s="333">
        <f t="shared" si="10"/>
        <v>2118.7623099999983</v>
      </c>
    </row>
    <row r="16" spans="1:100" s="411" customFormat="1" ht="24" customHeight="1">
      <c r="A16" s="407" t="s">
        <v>358</v>
      </c>
      <c r="B16" s="377" t="s">
        <v>357</v>
      </c>
      <c r="C16" s="373" t="s">
        <v>361</v>
      </c>
      <c r="D16" s="378" t="s">
        <v>84</v>
      </c>
      <c r="E16" s="400">
        <v>5478.7891</v>
      </c>
      <c r="F16" s="400">
        <v>7525.7038000000002</v>
      </c>
      <c r="G16" s="400">
        <v>13004.492899999999</v>
      </c>
      <c r="H16" s="400">
        <v>20.592611999999999</v>
      </c>
      <c r="I16" s="400">
        <v>-61.361880999999997</v>
      </c>
      <c r="J16" s="400">
        <v>-40.769269000000001</v>
      </c>
      <c r="K16" s="400">
        <v>5499.3817120000003</v>
      </c>
      <c r="L16" s="400">
        <v>7464.3419190000004</v>
      </c>
      <c r="M16" s="400">
        <v>12963.723631000001</v>
      </c>
      <c r="N16" s="400">
        <v>5499.3817120000003</v>
      </c>
      <c r="O16" s="400">
        <v>7464.3419190000004</v>
      </c>
      <c r="P16" s="400">
        <v>12963.723631000001</v>
      </c>
      <c r="Q16" s="400">
        <v>105.699168</v>
      </c>
      <c r="R16" s="400">
        <v>297.93938910000003</v>
      </c>
      <c r="S16" s="400">
        <v>403.63855710000001</v>
      </c>
      <c r="T16" s="400">
        <v>5605.0808800000004</v>
      </c>
      <c r="U16" s="400">
        <v>7762.2813081000004</v>
      </c>
      <c r="V16" s="400">
        <v>13367.3621881</v>
      </c>
      <c r="W16" s="400">
        <v>-51.378</v>
      </c>
      <c r="X16" s="400"/>
      <c r="Y16" s="400">
        <v>-51.378</v>
      </c>
      <c r="Z16" s="402"/>
      <c r="AA16" s="402"/>
      <c r="AB16" s="402"/>
      <c r="AC16" s="400">
        <v>5605.0808800000004</v>
      </c>
      <c r="AD16" s="400">
        <v>7762.2813081000004</v>
      </c>
      <c r="AE16" s="400">
        <v>13367.3621881</v>
      </c>
      <c r="AF16" s="400">
        <v>4511.9185180000004</v>
      </c>
      <c r="AG16" s="400">
        <v>7054.3779750000003</v>
      </c>
      <c r="AH16" s="400">
        <v>11566.296493</v>
      </c>
      <c r="AI16" s="400">
        <v>5478.7891</v>
      </c>
      <c r="AJ16" s="400">
        <v>6788.2511999999997</v>
      </c>
      <c r="AK16" s="400">
        <v>12267.040300000001</v>
      </c>
      <c r="AL16" s="400">
        <v>5478.7891</v>
      </c>
      <c r="AM16" s="400">
        <v>6788.2511999999997</v>
      </c>
      <c r="AN16" s="400">
        <v>12267.040300000001</v>
      </c>
      <c r="AO16" s="401">
        <v>0</v>
      </c>
      <c r="AP16" s="400">
        <v>145.97547295000001</v>
      </c>
      <c r="AQ16" s="400">
        <v>145.97547295000001</v>
      </c>
      <c r="AR16" s="400">
        <v>92.696263270000003</v>
      </c>
      <c r="AS16" s="400">
        <v>587.80620675</v>
      </c>
      <c r="AT16" s="400">
        <v>680.50247002000003</v>
      </c>
      <c r="AU16" s="400">
        <v>4812.1982204200003</v>
      </c>
      <c r="AV16" s="400">
        <v>6367.8552125099995</v>
      </c>
      <c r="AW16" s="400">
        <v>11180.053432930001</v>
      </c>
      <c r="AX16" s="400">
        <v>4904.89448369</v>
      </c>
      <c r="AY16" s="400">
        <v>6955.66141926</v>
      </c>
      <c r="AZ16" s="400">
        <v>11860.55590295</v>
      </c>
      <c r="BA16" s="400">
        <v>4795.8874198200001</v>
      </c>
      <c r="BB16" s="400">
        <v>6367.8552125099995</v>
      </c>
      <c r="BC16" s="400">
        <v>11163.742632330001</v>
      </c>
      <c r="BD16" s="400">
        <v>16.3108006</v>
      </c>
      <c r="BE16" s="400"/>
      <c r="BF16" s="400">
        <v>16.3108006</v>
      </c>
      <c r="BG16" s="402"/>
      <c r="BH16" s="402"/>
      <c r="BI16" s="402"/>
      <c r="BJ16" s="400">
        <v>792.88265958</v>
      </c>
      <c r="BK16" s="400">
        <v>1394.4260955899999</v>
      </c>
      <c r="BL16" s="400">
        <v>2187.30875517</v>
      </c>
      <c r="BM16" s="400">
        <v>687.18349158000001</v>
      </c>
      <c r="BN16" s="400">
        <v>1096.48670649</v>
      </c>
      <c r="BO16" s="400">
        <v>1783.67019807</v>
      </c>
      <c r="BP16" s="403">
        <v>85.854215549000003</v>
      </c>
      <c r="BQ16" s="403">
        <v>82.035872699999999</v>
      </c>
      <c r="BR16" s="403">
        <v>83.636945537000003</v>
      </c>
      <c r="BS16" s="403">
        <v>87.508005480999998</v>
      </c>
      <c r="BT16" s="403">
        <v>89.608468736999995</v>
      </c>
      <c r="BU16" s="403">
        <v>88.727721566</v>
      </c>
      <c r="BV16" s="403"/>
      <c r="BW16" s="384" t="s">
        <v>358</v>
      </c>
      <c r="BX16" s="408">
        <f t="shared" si="19"/>
        <v>51.378</v>
      </c>
      <c r="BY16" s="408">
        <f t="shared" si="19"/>
        <v>0</v>
      </c>
      <c r="BZ16" s="408">
        <f t="shared" si="19"/>
        <v>51.378</v>
      </c>
      <c r="CA16" s="408">
        <f t="shared" si="20"/>
        <v>16.3108006</v>
      </c>
      <c r="CB16" s="408">
        <f t="shared" si="20"/>
        <v>0</v>
      </c>
      <c r="CC16" s="408">
        <f t="shared" si="20"/>
        <v>16.3108006</v>
      </c>
      <c r="CD16" s="409">
        <f t="shared" si="21"/>
        <v>4795.8874198200001</v>
      </c>
      <c r="CE16" s="409">
        <f t="shared" si="21"/>
        <v>6367.8552125099995</v>
      </c>
      <c r="CF16" s="409">
        <f t="shared" si="21"/>
        <v>11163.742632330001</v>
      </c>
      <c r="CG16" s="409">
        <f t="shared" si="22"/>
        <v>-4760.8202204199997</v>
      </c>
      <c r="CH16" s="409">
        <f t="shared" si="22"/>
        <v>-6367.8552125099995</v>
      </c>
      <c r="CI16" s="409">
        <f t="shared" si="22"/>
        <v>-11128.67543293</v>
      </c>
      <c r="CJ16" s="408">
        <f t="shared" si="16"/>
        <v>31.746663163221612</v>
      </c>
      <c r="CK16" s="408">
        <f t="shared" si="16"/>
        <v>0</v>
      </c>
      <c r="CL16" s="408">
        <f t="shared" si="16"/>
        <v>31.746663163221612</v>
      </c>
      <c r="CM16" s="384" t="s">
        <v>358</v>
      </c>
      <c r="CN16" s="410">
        <f t="shared" ref="CN16:CN31" si="23">AC16*1000000</f>
        <v>5605080880</v>
      </c>
      <c r="CO16" s="399">
        <f t="shared" si="17"/>
        <v>51378000</v>
      </c>
      <c r="CP16" s="399">
        <f t="shared" si="18"/>
        <v>16310800.6</v>
      </c>
      <c r="CQ16" s="333">
        <f t="shared" si="9"/>
        <v>0</v>
      </c>
      <c r="CR16" s="333">
        <f t="shared" si="9"/>
        <v>737.45260000000053</v>
      </c>
      <c r="CS16" s="333">
        <f t="shared" si="9"/>
        <v>737.45259999999871</v>
      </c>
      <c r="CT16" s="333">
        <f t="shared" si="10"/>
        <v>126.29178000000047</v>
      </c>
      <c r="CU16" s="333">
        <f t="shared" si="10"/>
        <v>974.03010810000069</v>
      </c>
      <c r="CV16" s="333">
        <f t="shared" si="10"/>
        <v>1100.3218880999993</v>
      </c>
    </row>
    <row r="17" spans="1:100" s="411" customFormat="1" ht="17.25" customHeight="1">
      <c r="A17" s="407" t="s">
        <v>357</v>
      </c>
      <c r="B17" s="377" t="s">
        <v>357</v>
      </c>
      <c r="C17" s="373" t="s">
        <v>357</v>
      </c>
      <c r="D17" s="377" t="s">
        <v>362</v>
      </c>
      <c r="E17" s="412">
        <v>0</v>
      </c>
      <c r="F17" s="413"/>
      <c r="G17" s="401">
        <v>0</v>
      </c>
      <c r="H17" s="412">
        <v>0</v>
      </c>
      <c r="I17" s="413"/>
      <c r="J17" s="401">
        <v>0</v>
      </c>
      <c r="K17" s="412">
        <v>0</v>
      </c>
      <c r="L17" s="413"/>
      <c r="M17" s="401">
        <v>0</v>
      </c>
      <c r="N17" s="414">
        <v>4375.3909999999996</v>
      </c>
      <c r="O17" s="413"/>
      <c r="P17" s="400">
        <v>4375.3909999999996</v>
      </c>
      <c r="Q17" s="414">
        <v>0</v>
      </c>
      <c r="R17" s="413"/>
      <c r="S17" s="400">
        <v>0</v>
      </c>
      <c r="T17" s="414">
        <v>4375.3909999999996</v>
      </c>
      <c r="U17" s="413"/>
      <c r="V17" s="400">
        <v>4375.3909999999996</v>
      </c>
      <c r="W17" s="413"/>
      <c r="X17" s="413"/>
      <c r="Y17" s="402"/>
      <c r="Z17" s="413"/>
      <c r="AA17" s="413"/>
      <c r="AB17" s="402"/>
      <c r="AC17" s="414">
        <v>0</v>
      </c>
      <c r="AD17" s="413"/>
      <c r="AE17" s="400">
        <v>0</v>
      </c>
      <c r="AF17" s="412">
        <v>0</v>
      </c>
      <c r="AG17" s="413"/>
      <c r="AH17" s="401">
        <v>0</v>
      </c>
      <c r="AI17" s="412">
        <v>0</v>
      </c>
      <c r="AJ17" s="413"/>
      <c r="AK17" s="401">
        <v>0</v>
      </c>
      <c r="AL17" s="412">
        <v>0</v>
      </c>
      <c r="AM17" s="413"/>
      <c r="AN17" s="401">
        <v>0</v>
      </c>
      <c r="AO17" s="412">
        <v>0</v>
      </c>
      <c r="AP17" s="413"/>
      <c r="AQ17" s="401">
        <v>0</v>
      </c>
      <c r="AR17" s="412">
        <v>0</v>
      </c>
      <c r="AS17" s="413"/>
      <c r="AT17" s="401">
        <v>0</v>
      </c>
      <c r="AU17" s="412">
        <v>0</v>
      </c>
      <c r="AV17" s="413"/>
      <c r="AW17" s="401">
        <v>0</v>
      </c>
      <c r="AX17" s="412">
        <v>0</v>
      </c>
      <c r="AY17" s="413"/>
      <c r="AZ17" s="401">
        <v>0</v>
      </c>
      <c r="BA17" s="412">
        <v>0</v>
      </c>
      <c r="BB17" s="413"/>
      <c r="BC17" s="401">
        <v>0</v>
      </c>
      <c r="BD17" s="413"/>
      <c r="BE17" s="413"/>
      <c r="BF17" s="402"/>
      <c r="BG17" s="413"/>
      <c r="BH17" s="413"/>
      <c r="BI17" s="402"/>
      <c r="BJ17" s="414">
        <v>4375.3909999999996</v>
      </c>
      <c r="BK17" s="413"/>
      <c r="BL17" s="400">
        <v>4375.3909999999996</v>
      </c>
      <c r="BM17" s="412">
        <v>0</v>
      </c>
      <c r="BN17" s="413"/>
      <c r="BO17" s="401">
        <v>0</v>
      </c>
      <c r="BP17" s="415">
        <v>0</v>
      </c>
      <c r="BQ17" s="413"/>
      <c r="BR17" s="416">
        <v>0</v>
      </c>
      <c r="BS17" s="415">
        <v>0</v>
      </c>
      <c r="BT17" s="413"/>
      <c r="BU17" s="416">
        <v>0</v>
      </c>
      <c r="BV17" s="416"/>
      <c r="BW17" s="384"/>
      <c r="BX17" s="408">
        <f t="shared" si="19"/>
        <v>0</v>
      </c>
      <c r="BY17" s="408">
        <f t="shared" si="19"/>
        <v>0</v>
      </c>
      <c r="BZ17" s="408">
        <f t="shared" si="19"/>
        <v>0</v>
      </c>
      <c r="CA17" s="408">
        <f t="shared" si="20"/>
        <v>0</v>
      </c>
      <c r="CB17" s="408">
        <f t="shared" si="20"/>
        <v>0</v>
      </c>
      <c r="CC17" s="408">
        <f t="shared" si="20"/>
        <v>0</v>
      </c>
      <c r="CD17" s="409">
        <f t="shared" si="21"/>
        <v>0</v>
      </c>
      <c r="CE17" s="409">
        <f t="shared" si="21"/>
        <v>0</v>
      </c>
      <c r="CF17" s="409">
        <f t="shared" si="21"/>
        <v>0</v>
      </c>
      <c r="CG17" s="409">
        <f t="shared" si="22"/>
        <v>0</v>
      </c>
      <c r="CH17" s="409">
        <f t="shared" si="22"/>
        <v>0</v>
      </c>
      <c r="CI17" s="409">
        <f t="shared" si="22"/>
        <v>0</v>
      </c>
      <c r="CJ17" s="408">
        <f t="shared" si="16"/>
        <v>0</v>
      </c>
      <c r="CK17" s="408">
        <f t="shared" si="16"/>
        <v>0</v>
      </c>
      <c r="CL17" s="408">
        <f t="shared" si="16"/>
        <v>0</v>
      </c>
      <c r="CM17" s="384" t="s">
        <v>357</v>
      </c>
      <c r="CN17" s="410">
        <f t="shared" si="23"/>
        <v>0</v>
      </c>
      <c r="CO17" s="399">
        <f t="shared" si="17"/>
        <v>0</v>
      </c>
      <c r="CP17" s="399">
        <f t="shared" si="18"/>
        <v>0</v>
      </c>
      <c r="CQ17" s="333">
        <f t="shared" si="9"/>
        <v>0</v>
      </c>
      <c r="CR17" s="333">
        <f t="shared" si="9"/>
        <v>0</v>
      </c>
      <c r="CS17" s="333">
        <f t="shared" si="9"/>
        <v>0</v>
      </c>
      <c r="CT17" s="333">
        <f t="shared" si="10"/>
        <v>0</v>
      </c>
      <c r="CU17" s="333">
        <f t="shared" si="10"/>
        <v>0</v>
      </c>
      <c r="CV17" s="333">
        <f t="shared" si="10"/>
        <v>0</v>
      </c>
    </row>
    <row r="18" spans="1:100" s="411" customFormat="1" ht="17.25" customHeight="1">
      <c r="A18" s="407" t="s">
        <v>358</v>
      </c>
      <c r="B18" s="377" t="s">
        <v>357</v>
      </c>
      <c r="C18" s="373" t="s">
        <v>357</v>
      </c>
      <c r="D18" s="377" t="s">
        <v>363</v>
      </c>
      <c r="E18" s="414">
        <v>1330.1244999999999</v>
      </c>
      <c r="F18" s="413"/>
      <c r="G18" s="400">
        <v>1330.1244999999999</v>
      </c>
      <c r="H18" s="412">
        <v>0</v>
      </c>
      <c r="I18" s="413"/>
      <c r="J18" s="401">
        <v>0</v>
      </c>
      <c r="K18" s="414">
        <v>1330.1244999999999</v>
      </c>
      <c r="L18" s="413"/>
      <c r="M18" s="400">
        <v>1330.1244999999999</v>
      </c>
      <c r="N18" s="412">
        <v>0</v>
      </c>
      <c r="O18" s="413"/>
      <c r="P18" s="401">
        <v>0</v>
      </c>
      <c r="Q18" s="412">
        <v>0</v>
      </c>
      <c r="R18" s="413"/>
      <c r="S18" s="401">
        <v>0</v>
      </c>
      <c r="T18" s="412">
        <v>0</v>
      </c>
      <c r="U18" s="413"/>
      <c r="V18" s="401">
        <v>0</v>
      </c>
      <c r="W18" s="413"/>
      <c r="X18" s="413"/>
      <c r="Y18" s="402"/>
      <c r="Z18" s="413"/>
      <c r="AA18" s="413"/>
      <c r="AB18" s="402"/>
      <c r="AC18" s="414">
        <v>1330.1244999999999</v>
      </c>
      <c r="AD18" s="413"/>
      <c r="AE18" s="400">
        <v>1330.1244999999999</v>
      </c>
      <c r="AF18" s="414">
        <v>1064.0976000000001</v>
      </c>
      <c r="AG18" s="413"/>
      <c r="AH18" s="400">
        <v>1064.0976000000001</v>
      </c>
      <c r="AI18" s="414">
        <v>1330.1244999999999</v>
      </c>
      <c r="AJ18" s="413"/>
      <c r="AK18" s="400">
        <v>1330.1244999999999</v>
      </c>
      <c r="AL18" s="414">
        <v>1330.1244999999999</v>
      </c>
      <c r="AM18" s="413"/>
      <c r="AN18" s="400">
        <v>1330.1244999999999</v>
      </c>
      <c r="AO18" s="412">
        <v>0</v>
      </c>
      <c r="AP18" s="413"/>
      <c r="AQ18" s="401">
        <v>0</v>
      </c>
      <c r="AR18" s="412">
        <v>0</v>
      </c>
      <c r="AS18" s="413"/>
      <c r="AT18" s="401">
        <v>0</v>
      </c>
      <c r="AU18" s="414">
        <v>1197.7815903200001</v>
      </c>
      <c r="AV18" s="413"/>
      <c r="AW18" s="400">
        <v>1197.7815903200001</v>
      </c>
      <c r="AX18" s="414">
        <v>1197.7815903200001</v>
      </c>
      <c r="AY18" s="413"/>
      <c r="AZ18" s="400">
        <v>1197.7815903200001</v>
      </c>
      <c r="BA18" s="414">
        <v>1197.7815903200001</v>
      </c>
      <c r="BB18" s="413"/>
      <c r="BC18" s="400">
        <v>1197.7815903200001</v>
      </c>
      <c r="BD18" s="413"/>
      <c r="BE18" s="413"/>
      <c r="BF18" s="402"/>
      <c r="BG18" s="413"/>
      <c r="BH18" s="413"/>
      <c r="BI18" s="402"/>
      <c r="BJ18" s="414">
        <v>-1197.7815903200001</v>
      </c>
      <c r="BK18" s="413"/>
      <c r="BL18" s="400">
        <v>-1197.7815903200001</v>
      </c>
      <c r="BM18" s="414">
        <v>132.34290967999999</v>
      </c>
      <c r="BN18" s="413"/>
      <c r="BO18" s="400">
        <v>132.34290967999999</v>
      </c>
      <c r="BP18" s="417">
        <v>90.050336665000003</v>
      </c>
      <c r="BQ18" s="413"/>
      <c r="BR18" s="403">
        <v>90.050336665000003</v>
      </c>
      <c r="BS18" s="417">
        <v>90.050336665000003</v>
      </c>
      <c r="BT18" s="413"/>
      <c r="BU18" s="403">
        <v>90.050336665000003</v>
      </c>
      <c r="BV18" s="403"/>
      <c r="BW18" s="384"/>
      <c r="BX18" s="408">
        <f t="shared" si="19"/>
        <v>0</v>
      </c>
      <c r="BY18" s="408">
        <f t="shared" si="19"/>
        <v>0</v>
      </c>
      <c r="BZ18" s="408">
        <f t="shared" si="19"/>
        <v>0</v>
      </c>
      <c r="CA18" s="408">
        <f t="shared" si="20"/>
        <v>0</v>
      </c>
      <c r="CB18" s="408">
        <f t="shared" si="20"/>
        <v>0</v>
      </c>
      <c r="CC18" s="408">
        <f t="shared" si="20"/>
        <v>0</v>
      </c>
      <c r="CD18" s="409">
        <f t="shared" si="21"/>
        <v>1197.7815903200001</v>
      </c>
      <c r="CE18" s="409">
        <f t="shared" si="21"/>
        <v>0</v>
      </c>
      <c r="CF18" s="409">
        <f t="shared" si="21"/>
        <v>1197.7815903200001</v>
      </c>
      <c r="CG18" s="409">
        <f t="shared" si="22"/>
        <v>-1197.7815903200001</v>
      </c>
      <c r="CH18" s="409">
        <f t="shared" si="22"/>
        <v>0</v>
      </c>
      <c r="CI18" s="409">
        <f t="shared" si="22"/>
        <v>-1197.7815903200001</v>
      </c>
      <c r="CJ18" s="408">
        <f t="shared" si="16"/>
        <v>0</v>
      </c>
      <c r="CK18" s="408">
        <f t="shared" si="16"/>
        <v>0</v>
      </c>
      <c r="CL18" s="408">
        <f t="shared" si="16"/>
        <v>0</v>
      </c>
      <c r="CM18" s="384"/>
      <c r="CN18" s="410">
        <f t="shared" si="23"/>
        <v>1330124500</v>
      </c>
      <c r="CO18" s="399">
        <f t="shared" si="17"/>
        <v>0</v>
      </c>
      <c r="CP18" s="399">
        <f t="shared" si="18"/>
        <v>0</v>
      </c>
      <c r="CQ18" s="333">
        <f t="shared" si="9"/>
        <v>0</v>
      </c>
      <c r="CR18" s="333">
        <f t="shared" si="9"/>
        <v>0</v>
      </c>
      <c r="CS18" s="333">
        <f t="shared" si="9"/>
        <v>0</v>
      </c>
      <c r="CT18" s="333">
        <f t="shared" si="10"/>
        <v>0</v>
      </c>
      <c r="CU18" s="333">
        <f t="shared" si="10"/>
        <v>0</v>
      </c>
      <c r="CV18" s="333">
        <f t="shared" si="10"/>
        <v>0</v>
      </c>
    </row>
    <row r="19" spans="1:100" s="411" customFormat="1" ht="17.25" customHeight="1">
      <c r="A19" s="407" t="s">
        <v>357</v>
      </c>
      <c r="B19" s="377" t="s">
        <v>357</v>
      </c>
      <c r="C19" s="373" t="s">
        <v>357</v>
      </c>
      <c r="D19" s="377" t="s">
        <v>364</v>
      </c>
      <c r="E19" s="414">
        <v>2507.6100999999999</v>
      </c>
      <c r="F19" s="413"/>
      <c r="G19" s="400">
        <v>2507.6100999999999</v>
      </c>
      <c r="H19" s="412">
        <v>0</v>
      </c>
      <c r="I19" s="413"/>
      <c r="J19" s="401">
        <v>0</v>
      </c>
      <c r="K19" s="414">
        <v>2507.6100999999999</v>
      </c>
      <c r="L19" s="413"/>
      <c r="M19" s="400">
        <v>2507.6100999999999</v>
      </c>
      <c r="N19" s="412">
        <v>0</v>
      </c>
      <c r="O19" s="413"/>
      <c r="P19" s="401">
        <v>0</v>
      </c>
      <c r="Q19" s="412">
        <v>0</v>
      </c>
      <c r="R19" s="413"/>
      <c r="S19" s="401">
        <v>0</v>
      </c>
      <c r="T19" s="412">
        <v>0</v>
      </c>
      <c r="U19" s="413"/>
      <c r="V19" s="401">
        <v>0</v>
      </c>
      <c r="W19" s="413"/>
      <c r="X19" s="413"/>
      <c r="Y19" s="402"/>
      <c r="Z19" s="413"/>
      <c r="AA19" s="413"/>
      <c r="AB19" s="402"/>
      <c r="AC19" s="414">
        <v>2507.6100999999999</v>
      </c>
      <c r="AD19" s="413"/>
      <c r="AE19" s="400">
        <v>2507.6100999999999</v>
      </c>
      <c r="AF19" s="414">
        <v>2081.8530000000001</v>
      </c>
      <c r="AG19" s="413"/>
      <c r="AH19" s="400">
        <v>2081.8530000000001</v>
      </c>
      <c r="AI19" s="414">
        <v>2507.6100999999999</v>
      </c>
      <c r="AJ19" s="413"/>
      <c r="AK19" s="400">
        <v>2507.6100999999999</v>
      </c>
      <c r="AL19" s="414">
        <v>2507.6100999999999</v>
      </c>
      <c r="AM19" s="413"/>
      <c r="AN19" s="400">
        <v>2507.6100999999999</v>
      </c>
      <c r="AO19" s="412">
        <v>0</v>
      </c>
      <c r="AP19" s="413"/>
      <c r="AQ19" s="401">
        <v>0</v>
      </c>
      <c r="AR19" s="412">
        <v>0</v>
      </c>
      <c r="AS19" s="413"/>
      <c r="AT19" s="401">
        <v>0</v>
      </c>
      <c r="AU19" s="414">
        <v>2214.5795828400001</v>
      </c>
      <c r="AV19" s="413"/>
      <c r="AW19" s="400">
        <v>2214.5795828400001</v>
      </c>
      <c r="AX19" s="414">
        <v>2214.5795828400001</v>
      </c>
      <c r="AY19" s="413"/>
      <c r="AZ19" s="400">
        <v>2214.5795828400001</v>
      </c>
      <c r="BA19" s="414">
        <v>2214.5795828400001</v>
      </c>
      <c r="BB19" s="413"/>
      <c r="BC19" s="400">
        <v>2214.5795828400001</v>
      </c>
      <c r="BD19" s="413"/>
      <c r="BE19" s="413"/>
      <c r="BF19" s="402"/>
      <c r="BG19" s="413"/>
      <c r="BH19" s="413"/>
      <c r="BI19" s="402"/>
      <c r="BJ19" s="414">
        <v>-2214.5795828400001</v>
      </c>
      <c r="BK19" s="413"/>
      <c r="BL19" s="400">
        <v>-2214.5795828400001</v>
      </c>
      <c r="BM19" s="414">
        <v>293.03051715999999</v>
      </c>
      <c r="BN19" s="413"/>
      <c r="BO19" s="400">
        <v>293.03051715999999</v>
      </c>
      <c r="BP19" s="417">
        <v>88.314350896999997</v>
      </c>
      <c r="BQ19" s="413"/>
      <c r="BR19" s="403">
        <v>88.314350896999997</v>
      </c>
      <c r="BS19" s="417">
        <v>88.314350896999997</v>
      </c>
      <c r="BT19" s="413"/>
      <c r="BU19" s="403">
        <v>88.314350896999997</v>
      </c>
      <c r="BV19" s="416"/>
      <c r="BW19" s="384"/>
      <c r="BX19" s="408">
        <f t="shared" si="19"/>
        <v>0</v>
      </c>
      <c r="BY19" s="408">
        <f t="shared" si="19"/>
        <v>0</v>
      </c>
      <c r="BZ19" s="408">
        <f t="shared" si="19"/>
        <v>0</v>
      </c>
      <c r="CA19" s="408">
        <f t="shared" si="20"/>
        <v>0</v>
      </c>
      <c r="CB19" s="408">
        <f t="shared" si="20"/>
        <v>0</v>
      </c>
      <c r="CC19" s="408">
        <f t="shared" si="20"/>
        <v>0</v>
      </c>
      <c r="CD19" s="409">
        <f t="shared" si="21"/>
        <v>2214.5795828400001</v>
      </c>
      <c r="CE19" s="409">
        <f t="shared" si="21"/>
        <v>0</v>
      </c>
      <c r="CF19" s="409">
        <f t="shared" si="21"/>
        <v>2214.5795828400001</v>
      </c>
      <c r="CG19" s="409">
        <f t="shared" si="22"/>
        <v>-2214.5795828400001</v>
      </c>
      <c r="CH19" s="409">
        <f t="shared" si="22"/>
        <v>0</v>
      </c>
      <c r="CI19" s="409">
        <f t="shared" si="22"/>
        <v>-2214.5795828400001</v>
      </c>
      <c r="CJ19" s="408">
        <f t="shared" si="16"/>
        <v>0</v>
      </c>
      <c r="CK19" s="408">
        <f t="shared" si="16"/>
        <v>0</v>
      </c>
      <c r="CL19" s="408">
        <f t="shared" si="16"/>
        <v>0</v>
      </c>
      <c r="CM19" s="384"/>
      <c r="CN19" s="410">
        <f t="shared" si="23"/>
        <v>2507610100</v>
      </c>
      <c r="CO19" s="399">
        <f t="shared" si="17"/>
        <v>0</v>
      </c>
      <c r="CP19" s="399">
        <f t="shared" si="18"/>
        <v>0</v>
      </c>
      <c r="CQ19" s="333">
        <f t="shared" si="9"/>
        <v>0</v>
      </c>
      <c r="CR19" s="333">
        <f t="shared" si="9"/>
        <v>0</v>
      </c>
      <c r="CS19" s="333">
        <f t="shared" si="9"/>
        <v>0</v>
      </c>
      <c r="CT19" s="333">
        <f t="shared" si="10"/>
        <v>0</v>
      </c>
      <c r="CU19" s="333">
        <f t="shared" si="10"/>
        <v>0</v>
      </c>
      <c r="CV19" s="333">
        <f t="shared" si="10"/>
        <v>0</v>
      </c>
    </row>
    <row r="20" spans="1:100" s="411" customFormat="1" ht="24" customHeight="1">
      <c r="A20" s="407" t="s">
        <v>357</v>
      </c>
      <c r="B20" s="377" t="s">
        <v>357</v>
      </c>
      <c r="C20" s="373" t="s">
        <v>357</v>
      </c>
      <c r="D20" s="377" t="s">
        <v>365</v>
      </c>
      <c r="E20" s="414">
        <v>537.65639999999996</v>
      </c>
      <c r="F20" s="413"/>
      <c r="G20" s="400">
        <v>537.65639999999996</v>
      </c>
      <c r="H20" s="412">
        <v>0</v>
      </c>
      <c r="I20" s="413"/>
      <c r="J20" s="401">
        <v>0</v>
      </c>
      <c r="K20" s="414">
        <v>537.65639999999996</v>
      </c>
      <c r="L20" s="413"/>
      <c r="M20" s="400">
        <v>537.65639999999996</v>
      </c>
      <c r="N20" s="412">
        <v>0</v>
      </c>
      <c r="O20" s="413"/>
      <c r="P20" s="401">
        <v>0</v>
      </c>
      <c r="Q20" s="412">
        <v>0</v>
      </c>
      <c r="R20" s="413"/>
      <c r="S20" s="401">
        <v>0</v>
      </c>
      <c r="T20" s="412">
        <v>0</v>
      </c>
      <c r="U20" s="413"/>
      <c r="V20" s="401">
        <v>0</v>
      </c>
      <c r="W20" s="413"/>
      <c r="X20" s="413"/>
      <c r="Y20" s="402"/>
      <c r="Z20" s="413"/>
      <c r="AA20" s="413"/>
      <c r="AB20" s="402"/>
      <c r="AC20" s="414">
        <v>537.65639999999996</v>
      </c>
      <c r="AD20" s="413"/>
      <c r="AE20" s="400">
        <v>537.65639999999996</v>
      </c>
      <c r="AF20" s="414">
        <v>445.74200000000002</v>
      </c>
      <c r="AG20" s="413"/>
      <c r="AH20" s="400">
        <v>445.74200000000002</v>
      </c>
      <c r="AI20" s="414">
        <v>537.65639999999996</v>
      </c>
      <c r="AJ20" s="413"/>
      <c r="AK20" s="400">
        <v>537.65639999999996</v>
      </c>
      <c r="AL20" s="414">
        <v>537.65639999999996</v>
      </c>
      <c r="AM20" s="413"/>
      <c r="AN20" s="400">
        <v>537.65639999999996</v>
      </c>
      <c r="AO20" s="412">
        <v>0</v>
      </c>
      <c r="AP20" s="413"/>
      <c r="AQ20" s="401">
        <v>0</v>
      </c>
      <c r="AR20" s="412">
        <v>0</v>
      </c>
      <c r="AS20" s="413"/>
      <c r="AT20" s="401">
        <v>0</v>
      </c>
      <c r="AU20" s="414">
        <v>466.33859481000002</v>
      </c>
      <c r="AV20" s="413"/>
      <c r="AW20" s="400">
        <v>466.33859481000002</v>
      </c>
      <c r="AX20" s="414">
        <v>466.33859481000002</v>
      </c>
      <c r="AY20" s="413"/>
      <c r="AZ20" s="400">
        <v>466.33859481000002</v>
      </c>
      <c r="BA20" s="414">
        <v>466.33859481000002</v>
      </c>
      <c r="BB20" s="413"/>
      <c r="BC20" s="400">
        <v>466.33859481000002</v>
      </c>
      <c r="BD20" s="413"/>
      <c r="BE20" s="413"/>
      <c r="BF20" s="402"/>
      <c r="BG20" s="413"/>
      <c r="BH20" s="413"/>
      <c r="BI20" s="402"/>
      <c r="BJ20" s="414">
        <v>-466.33859481000002</v>
      </c>
      <c r="BK20" s="413"/>
      <c r="BL20" s="400">
        <v>-466.33859481000002</v>
      </c>
      <c r="BM20" s="414">
        <v>71.317805190000001</v>
      </c>
      <c r="BN20" s="413"/>
      <c r="BO20" s="400">
        <v>71.317805190000001</v>
      </c>
      <c r="BP20" s="417">
        <v>86.735430808999993</v>
      </c>
      <c r="BQ20" s="413"/>
      <c r="BR20" s="403">
        <v>86.735430808999993</v>
      </c>
      <c r="BS20" s="417">
        <v>86.735430808999993</v>
      </c>
      <c r="BT20" s="413"/>
      <c r="BU20" s="403">
        <v>86.735430808999993</v>
      </c>
      <c r="BV20" s="403"/>
      <c r="BW20" s="384"/>
      <c r="BX20" s="408">
        <f t="shared" si="19"/>
        <v>0</v>
      </c>
      <c r="BY20" s="408">
        <f t="shared" si="19"/>
        <v>0</v>
      </c>
      <c r="BZ20" s="408">
        <f t="shared" si="19"/>
        <v>0</v>
      </c>
      <c r="CA20" s="408">
        <f t="shared" si="20"/>
        <v>0</v>
      </c>
      <c r="CB20" s="408">
        <f t="shared" si="20"/>
        <v>0</v>
      </c>
      <c r="CC20" s="408">
        <f t="shared" si="20"/>
        <v>0</v>
      </c>
      <c r="CD20" s="409">
        <f t="shared" si="21"/>
        <v>466.33859481000002</v>
      </c>
      <c r="CE20" s="409">
        <f t="shared" si="21"/>
        <v>0</v>
      </c>
      <c r="CF20" s="409">
        <f t="shared" si="21"/>
        <v>466.33859481000002</v>
      </c>
      <c r="CG20" s="409">
        <f t="shared" si="22"/>
        <v>-466.33859481000002</v>
      </c>
      <c r="CH20" s="409">
        <f t="shared" si="22"/>
        <v>0</v>
      </c>
      <c r="CI20" s="409">
        <f t="shared" si="22"/>
        <v>-466.33859481000002</v>
      </c>
      <c r="CJ20" s="408">
        <f t="shared" si="16"/>
        <v>0</v>
      </c>
      <c r="CK20" s="408">
        <f t="shared" si="16"/>
        <v>0</v>
      </c>
      <c r="CL20" s="408">
        <f t="shared" si="16"/>
        <v>0</v>
      </c>
      <c r="CM20" s="384"/>
      <c r="CN20" s="410">
        <f t="shared" si="23"/>
        <v>537656400</v>
      </c>
      <c r="CO20" s="399">
        <f t="shared" si="17"/>
        <v>0</v>
      </c>
      <c r="CP20" s="399">
        <f t="shared" si="18"/>
        <v>0</v>
      </c>
      <c r="CQ20" s="333">
        <f t="shared" si="9"/>
        <v>0</v>
      </c>
      <c r="CR20" s="333">
        <f t="shared" si="9"/>
        <v>0</v>
      </c>
      <c r="CS20" s="333">
        <f t="shared" si="9"/>
        <v>0</v>
      </c>
      <c r="CT20" s="333">
        <f t="shared" si="10"/>
        <v>0</v>
      </c>
      <c r="CU20" s="333">
        <f t="shared" si="10"/>
        <v>0</v>
      </c>
      <c r="CV20" s="333">
        <f t="shared" si="10"/>
        <v>0</v>
      </c>
    </row>
    <row r="21" spans="1:100" s="411" customFormat="1" ht="17.25" customHeight="1">
      <c r="A21" s="407" t="s">
        <v>357</v>
      </c>
      <c r="B21" s="377" t="s">
        <v>357</v>
      </c>
      <c r="C21" s="373" t="s">
        <v>357</v>
      </c>
      <c r="D21" s="377" t="s">
        <v>366</v>
      </c>
      <c r="E21" s="412">
        <v>0</v>
      </c>
      <c r="F21" s="413"/>
      <c r="G21" s="401">
        <v>0</v>
      </c>
      <c r="H21" s="412">
        <v>0</v>
      </c>
      <c r="I21" s="413"/>
      <c r="J21" s="401">
        <v>0</v>
      </c>
      <c r="K21" s="412">
        <v>0</v>
      </c>
      <c r="L21" s="413"/>
      <c r="M21" s="401">
        <v>0</v>
      </c>
      <c r="N21" s="414">
        <v>996.26373699999999</v>
      </c>
      <c r="O21" s="413"/>
      <c r="P21" s="400">
        <v>996.26373699999999</v>
      </c>
      <c r="Q21" s="414">
        <v>84.493143000000003</v>
      </c>
      <c r="R21" s="413"/>
      <c r="S21" s="400">
        <v>84.493143000000003</v>
      </c>
      <c r="T21" s="414">
        <v>1080.7568799999999</v>
      </c>
      <c r="U21" s="413"/>
      <c r="V21" s="400">
        <v>1080.7568799999999</v>
      </c>
      <c r="W21" s="414">
        <v>-51.058</v>
      </c>
      <c r="X21" s="413"/>
      <c r="Y21" s="400">
        <v>-51.058</v>
      </c>
      <c r="Z21" s="413"/>
      <c r="AA21" s="413"/>
      <c r="AB21" s="402"/>
      <c r="AC21" s="414">
        <v>84.493143000000003</v>
      </c>
      <c r="AD21" s="413"/>
      <c r="AE21" s="400">
        <v>84.493143000000003</v>
      </c>
      <c r="AF21" s="412">
        <v>0</v>
      </c>
      <c r="AG21" s="413"/>
      <c r="AH21" s="401">
        <v>0</v>
      </c>
      <c r="AI21" s="412">
        <v>0</v>
      </c>
      <c r="AJ21" s="413"/>
      <c r="AK21" s="401">
        <v>0</v>
      </c>
      <c r="AL21" s="412">
        <v>0</v>
      </c>
      <c r="AM21" s="413"/>
      <c r="AN21" s="401">
        <v>0</v>
      </c>
      <c r="AO21" s="412">
        <v>0</v>
      </c>
      <c r="AP21" s="413"/>
      <c r="AQ21" s="401">
        <v>0</v>
      </c>
      <c r="AR21" s="414">
        <v>26.079000000000001</v>
      </c>
      <c r="AS21" s="413"/>
      <c r="AT21" s="400">
        <v>26.079000000000001</v>
      </c>
      <c r="AU21" s="414">
        <v>15.9908006</v>
      </c>
      <c r="AV21" s="413"/>
      <c r="AW21" s="400">
        <v>15.9908006</v>
      </c>
      <c r="AX21" s="414">
        <v>42.069800600000001</v>
      </c>
      <c r="AY21" s="413"/>
      <c r="AZ21" s="400">
        <v>42.069800600000001</v>
      </c>
      <c r="BA21" s="414">
        <v>0</v>
      </c>
      <c r="BB21" s="413"/>
      <c r="BC21" s="400">
        <v>0</v>
      </c>
      <c r="BD21" s="414">
        <v>15.9908006</v>
      </c>
      <c r="BE21" s="413"/>
      <c r="BF21" s="400">
        <v>15.9908006</v>
      </c>
      <c r="BG21" s="413"/>
      <c r="BH21" s="413"/>
      <c r="BI21" s="402"/>
      <c r="BJ21" s="414">
        <v>1064.7660794000001</v>
      </c>
      <c r="BK21" s="413"/>
      <c r="BL21" s="400">
        <v>1064.7660794000001</v>
      </c>
      <c r="BM21" s="414">
        <v>-15.9908006</v>
      </c>
      <c r="BN21" s="413"/>
      <c r="BO21" s="400">
        <v>-15.9908006</v>
      </c>
      <c r="BP21" s="417">
        <v>18.925560148999999</v>
      </c>
      <c r="BQ21" s="413"/>
      <c r="BR21" s="403">
        <v>18.925560148999999</v>
      </c>
      <c r="BS21" s="417">
        <v>49.790786691000001</v>
      </c>
      <c r="BT21" s="413"/>
      <c r="BU21" s="403">
        <v>49.790786691000001</v>
      </c>
      <c r="BV21" s="403"/>
      <c r="BW21" s="384" t="s">
        <v>358</v>
      </c>
      <c r="BX21" s="408">
        <f t="shared" si="19"/>
        <v>51.058</v>
      </c>
      <c r="BY21" s="408">
        <f t="shared" si="19"/>
        <v>0</v>
      </c>
      <c r="BZ21" s="408">
        <f t="shared" si="19"/>
        <v>51.058</v>
      </c>
      <c r="CA21" s="408">
        <f t="shared" si="20"/>
        <v>15.9908006</v>
      </c>
      <c r="CB21" s="408">
        <f t="shared" si="20"/>
        <v>0</v>
      </c>
      <c r="CC21" s="408">
        <f t="shared" si="20"/>
        <v>15.9908006</v>
      </c>
      <c r="CD21" s="409">
        <f t="shared" si="21"/>
        <v>0</v>
      </c>
      <c r="CE21" s="409">
        <f t="shared" si="21"/>
        <v>0</v>
      </c>
      <c r="CF21" s="409">
        <f t="shared" si="21"/>
        <v>0</v>
      </c>
      <c r="CG21" s="409">
        <f t="shared" si="22"/>
        <v>35.0671994</v>
      </c>
      <c r="CH21" s="409">
        <f t="shared" si="22"/>
        <v>0</v>
      </c>
      <c r="CI21" s="409">
        <f t="shared" si="22"/>
        <v>35.0671994</v>
      </c>
      <c r="CJ21" s="408">
        <f t="shared" si="16"/>
        <v>31.318893415331583</v>
      </c>
      <c r="CK21" s="408">
        <f t="shared" si="16"/>
        <v>0</v>
      </c>
      <c r="CL21" s="408">
        <f t="shared" si="16"/>
        <v>31.318893415331583</v>
      </c>
      <c r="CM21" s="384" t="s">
        <v>358</v>
      </c>
      <c r="CN21" s="410">
        <f t="shared" si="23"/>
        <v>84493143</v>
      </c>
      <c r="CO21" s="399">
        <f t="shared" si="17"/>
        <v>51058000</v>
      </c>
      <c r="CP21" s="399">
        <f t="shared" si="18"/>
        <v>15990800.6</v>
      </c>
      <c r="CQ21" s="333">
        <f t="shared" si="9"/>
        <v>0</v>
      </c>
      <c r="CR21" s="333">
        <f t="shared" si="9"/>
        <v>0</v>
      </c>
      <c r="CS21" s="333">
        <f t="shared" si="9"/>
        <v>0</v>
      </c>
      <c r="CT21" s="333">
        <f t="shared" si="10"/>
        <v>84.493143000000003</v>
      </c>
      <c r="CU21" s="333">
        <f t="shared" si="10"/>
        <v>0</v>
      </c>
      <c r="CV21" s="333">
        <f t="shared" si="10"/>
        <v>84.493143000000003</v>
      </c>
    </row>
    <row r="22" spans="1:100" s="411" customFormat="1" ht="17.25" customHeight="1">
      <c r="A22" s="407" t="s">
        <v>357</v>
      </c>
      <c r="B22" s="377" t="s">
        <v>357</v>
      </c>
      <c r="C22" s="373" t="s">
        <v>357</v>
      </c>
      <c r="D22" s="377" t="s">
        <v>367</v>
      </c>
      <c r="E22" s="414">
        <v>121.6936</v>
      </c>
      <c r="F22" s="413"/>
      <c r="G22" s="400">
        <v>121.6936</v>
      </c>
      <c r="H22" s="412">
        <v>0</v>
      </c>
      <c r="I22" s="413"/>
      <c r="J22" s="401">
        <v>0</v>
      </c>
      <c r="K22" s="414">
        <v>121.6936</v>
      </c>
      <c r="L22" s="413"/>
      <c r="M22" s="400">
        <v>121.6936</v>
      </c>
      <c r="N22" s="412">
        <v>0</v>
      </c>
      <c r="O22" s="413"/>
      <c r="P22" s="401">
        <v>0</v>
      </c>
      <c r="Q22" s="412">
        <v>0</v>
      </c>
      <c r="R22" s="413"/>
      <c r="S22" s="401">
        <v>0</v>
      </c>
      <c r="T22" s="412">
        <v>0</v>
      </c>
      <c r="U22" s="413"/>
      <c r="V22" s="401">
        <v>0</v>
      </c>
      <c r="W22" s="413"/>
      <c r="X22" s="413"/>
      <c r="Y22" s="402"/>
      <c r="Z22" s="413"/>
      <c r="AA22" s="413"/>
      <c r="AB22" s="402"/>
      <c r="AC22" s="414">
        <v>121.6936</v>
      </c>
      <c r="AD22" s="413"/>
      <c r="AE22" s="400">
        <v>121.6936</v>
      </c>
      <c r="AF22" s="414">
        <v>100.85769999999999</v>
      </c>
      <c r="AG22" s="413"/>
      <c r="AH22" s="400">
        <v>100.85769999999999</v>
      </c>
      <c r="AI22" s="414">
        <v>121.6936</v>
      </c>
      <c r="AJ22" s="413"/>
      <c r="AK22" s="400">
        <v>121.6936</v>
      </c>
      <c r="AL22" s="414">
        <v>121.6936</v>
      </c>
      <c r="AM22" s="413"/>
      <c r="AN22" s="400">
        <v>121.6936</v>
      </c>
      <c r="AO22" s="412">
        <v>0</v>
      </c>
      <c r="AP22" s="413"/>
      <c r="AQ22" s="401">
        <v>0</v>
      </c>
      <c r="AR22" s="414">
        <v>2.8725510500000002</v>
      </c>
      <c r="AS22" s="413"/>
      <c r="AT22" s="400">
        <v>2.8725510500000002</v>
      </c>
      <c r="AU22" s="414">
        <v>99.031870530000006</v>
      </c>
      <c r="AV22" s="413"/>
      <c r="AW22" s="400">
        <v>99.031870530000006</v>
      </c>
      <c r="AX22" s="414">
        <v>101.90442158</v>
      </c>
      <c r="AY22" s="413"/>
      <c r="AZ22" s="400">
        <v>101.90442158</v>
      </c>
      <c r="BA22" s="414">
        <v>99.031870530000006</v>
      </c>
      <c r="BB22" s="413"/>
      <c r="BC22" s="400">
        <v>99.031870530000006</v>
      </c>
      <c r="BD22" s="413"/>
      <c r="BE22" s="413"/>
      <c r="BF22" s="402"/>
      <c r="BG22" s="413"/>
      <c r="BH22" s="413"/>
      <c r="BI22" s="402"/>
      <c r="BJ22" s="414">
        <v>-99.031870530000006</v>
      </c>
      <c r="BK22" s="413"/>
      <c r="BL22" s="400">
        <v>-99.031870530000006</v>
      </c>
      <c r="BM22" s="414">
        <v>22.661729470000001</v>
      </c>
      <c r="BN22" s="413"/>
      <c r="BO22" s="400">
        <v>22.661729470000001</v>
      </c>
      <c r="BP22" s="417">
        <v>81.378043324000004</v>
      </c>
      <c r="BQ22" s="413"/>
      <c r="BR22" s="403">
        <v>81.378043324000004</v>
      </c>
      <c r="BS22" s="417">
        <v>83.738521648000003</v>
      </c>
      <c r="BT22" s="413"/>
      <c r="BU22" s="403">
        <v>83.738521648000003</v>
      </c>
      <c r="BV22" s="403"/>
      <c r="BW22" s="384"/>
      <c r="BX22" s="408">
        <f t="shared" si="19"/>
        <v>0</v>
      </c>
      <c r="BY22" s="408">
        <f t="shared" si="19"/>
        <v>0</v>
      </c>
      <c r="BZ22" s="408">
        <f t="shared" si="19"/>
        <v>0</v>
      </c>
      <c r="CA22" s="408">
        <f t="shared" si="20"/>
        <v>0</v>
      </c>
      <c r="CB22" s="408">
        <f t="shared" si="20"/>
        <v>0</v>
      </c>
      <c r="CC22" s="408">
        <f t="shared" si="20"/>
        <v>0</v>
      </c>
      <c r="CD22" s="409">
        <f t="shared" si="21"/>
        <v>99.031870530000006</v>
      </c>
      <c r="CE22" s="409">
        <f t="shared" si="21"/>
        <v>0</v>
      </c>
      <c r="CF22" s="409">
        <f t="shared" si="21"/>
        <v>99.031870530000006</v>
      </c>
      <c r="CG22" s="409">
        <f t="shared" si="22"/>
        <v>-99.031870530000006</v>
      </c>
      <c r="CH22" s="409">
        <f t="shared" si="22"/>
        <v>0</v>
      </c>
      <c r="CI22" s="409">
        <f t="shared" si="22"/>
        <v>-99.031870530000006</v>
      </c>
      <c r="CJ22" s="408">
        <f t="shared" si="16"/>
        <v>0</v>
      </c>
      <c r="CK22" s="408">
        <f t="shared" si="16"/>
        <v>0</v>
      </c>
      <c r="CL22" s="408">
        <f t="shared" si="16"/>
        <v>0</v>
      </c>
      <c r="CM22" s="384"/>
      <c r="CN22" s="410">
        <f t="shared" si="23"/>
        <v>121693600</v>
      </c>
      <c r="CO22" s="399">
        <f t="shared" si="17"/>
        <v>0</v>
      </c>
      <c r="CP22" s="399">
        <f t="shared" si="18"/>
        <v>0</v>
      </c>
      <c r="CQ22" s="333">
        <f t="shared" si="9"/>
        <v>0</v>
      </c>
      <c r="CR22" s="333">
        <f t="shared" si="9"/>
        <v>0</v>
      </c>
      <c r="CS22" s="333">
        <f t="shared" si="9"/>
        <v>0</v>
      </c>
      <c r="CT22" s="333">
        <f t="shared" si="10"/>
        <v>0</v>
      </c>
      <c r="CU22" s="333">
        <f t="shared" si="10"/>
        <v>0</v>
      </c>
      <c r="CV22" s="333">
        <f t="shared" si="10"/>
        <v>0</v>
      </c>
    </row>
    <row r="23" spans="1:100" s="411" customFormat="1" ht="17.25" customHeight="1">
      <c r="A23" s="407" t="s">
        <v>358</v>
      </c>
      <c r="B23" s="377" t="s">
        <v>357</v>
      </c>
      <c r="C23" s="373" t="s">
        <v>357</v>
      </c>
      <c r="D23" s="377" t="s">
        <v>368</v>
      </c>
      <c r="E23" s="414">
        <v>337.93270000000001</v>
      </c>
      <c r="F23" s="413"/>
      <c r="G23" s="400">
        <v>337.93270000000001</v>
      </c>
      <c r="H23" s="412">
        <v>9.7822370000000003</v>
      </c>
      <c r="I23" s="413"/>
      <c r="J23" s="401">
        <v>9.7822370000000003</v>
      </c>
      <c r="K23" s="414">
        <v>347.71493700000002</v>
      </c>
      <c r="L23" s="413"/>
      <c r="M23" s="400">
        <v>347.71493700000002</v>
      </c>
      <c r="N23" s="412">
        <v>0</v>
      </c>
      <c r="O23" s="413"/>
      <c r="P23" s="401">
        <v>0</v>
      </c>
      <c r="Q23" s="412">
        <v>0</v>
      </c>
      <c r="R23" s="413"/>
      <c r="S23" s="401">
        <v>0</v>
      </c>
      <c r="T23" s="412">
        <v>0</v>
      </c>
      <c r="U23" s="413"/>
      <c r="V23" s="401">
        <v>0</v>
      </c>
      <c r="W23" s="413"/>
      <c r="X23" s="413"/>
      <c r="Y23" s="402"/>
      <c r="Z23" s="413"/>
      <c r="AA23" s="413"/>
      <c r="AB23" s="402"/>
      <c r="AC23" s="414">
        <v>347.71493700000002</v>
      </c>
      <c r="AD23" s="413"/>
      <c r="AE23" s="400">
        <v>347.71493700000002</v>
      </c>
      <c r="AF23" s="414">
        <v>281.61020000000002</v>
      </c>
      <c r="AG23" s="413"/>
      <c r="AH23" s="400">
        <v>281.61020000000002</v>
      </c>
      <c r="AI23" s="414">
        <v>337.93270000000001</v>
      </c>
      <c r="AJ23" s="413"/>
      <c r="AK23" s="400">
        <v>337.93270000000001</v>
      </c>
      <c r="AL23" s="414">
        <v>337.93270000000001</v>
      </c>
      <c r="AM23" s="413"/>
      <c r="AN23" s="400">
        <v>337.93270000000001</v>
      </c>
      <c r="AO23" s="412">
        <v>0</v>
      </c>
      <c r="AP23" s="413"/>
      <c r="AQ23" s="401">
        <v>0</v>
      </c>
      <c r="AR23" s="414">
        <v>43.242190630000003</v>
      </c>
      <c r="AS23" s="413"/>
      <c r="AT23" s="400">
        <v>43.242190630000003</v>
      </c>
      <c r="AU23" s="414">
        <v>293.93464545</v>
      </c>
      <c r="AV23" s="413"/>
      <c r="AW23" s="400">
        <v>293.93464545</v>
      </c>
      <c r="AX23" s="414">
        <v>337.17683607999999</v>
      </c>
      <c r="AY23" s="413"/>
      <c r="AZ23" s="400">
        <v>337.17683607999999</v>
      </c>
      <c r="BA23" s="414">
        <v>293.93464545</v>
      </c>
      <c r="BB23" s="413"/>
      <c r="BC23" s="400">
        <v>293.93464545</v>
      </c>
      <c r="BD23" s="413"/>
      <c r="BE23" s="413"/>
      <c r="BF23" s="402"/>
      <c r="BG23" s="413"/>
      <c r="BH23" s="413"/>
      <c r="BI23" s="402"/>
      <c r="BJ23" s="414">
        <v>-293.93464545</v>
      </c>
      <c r="BK23" s="413"/>
      <c r="BL23" s="400">
        <v>-293.93464545</v>
      </c>
      <c r="BM23" s="414">
        <v>53.780291550000001</v>
      </c>
      <c r="BN23" s="413"/>
      <c r="BO23" s="400">
        <v>53.780291550000001</v>
      </c>
      <c r="BP23" s="417">
        <v>84.533223676000006</v>
      </c>
      <c r="BQ23" s="413"/>
      <c r="BR23" s="403">
        <v>84.533223676000006</v>
      </c>
      <c r="BS23" s="417">
        <v>96.969327516000007</v>
      </c>
      <c r="BT23" s="413"/>
      <c r="BU23" s="403">
        <v>96.969327516000007</v>
      </c>
      <c r="BV23" s="403"/>
      <c r="BW23" s="384"/>
      <c r="BX23" s="408">
        <f t="shared" si="19"/>
        <v>0</v>
      </c>
      <c r="BY23" s="408">
        <f t="shared" si="19"/>
        <v>0</v>
      </c>
      <c r="BZ23" s="408">
        <f t="shared" si="19"/>
        <v>0</v>
      </c>
      <c r="CA23" s="408">
        <f t="shared" si="20"/>
        <v>0</v>
      </c>
      <c r="CB23" s="408">
        <f t="shared" si="20"/>
        <v>0</v>
      </c>
      <c r="CC23" s="408">
        <f t="shared" si="20"/>
        <v>0</v>
      </c>
      <c r="CD23" s="409">
        <f t="shared" si="21"/>
        <v>293.93464545</v>
      </c>
      <c r="CE23" s="409">
        <f t="shared" si="21"/>
        <v>0</v>
      </c>
      <c r="CF23" s="409">
        <f t="shared" si="21"/>
        <v>293.93464545</v>
      </c>
      <c r="CG23" s="409">
        <f t="shared" si="22"/>
        <v>-293.93464545</v>
      </c>
      <c r="CH23" s="409">
        <f t="shared" si="22"/>
        <v>0</v>
      </c>
      <c r="CI23" s="409">
        <f t="shared" si="22"/>
        <v>-293.93464545</v>
      </c>
      <c r="CJ23" s="408">
        <f t="shared" si="16"/>
        <v>0</v>
      </c>
      <c r="CK23" s="408">
        <f t="shared" si="16"/>
        <v>0</v>
      </c>
      <c r="CL23" s="408">
        <f t="shared" si="16"/>
        <v>0</v>
      </c>
      <c r="CM23" s="384"/>
      <c r="CN23" s="410">
        <f t="shared" si="23"/>
        <v>347714937</v>
      </c>
      <c r="CO23" s="399">
        <f t="shared" si="17"/>
        <v>0</v>
      </c>
      <c r="CP23" s="399">
        <f t="shared" si="18"/>
        <v>0</v>
      </c>
      <c r="CQ23" s="333">
        <f t="shared" si="9"/>
        <v>0</v>
      </c>
      <c r="CR23" s="333">
        <f t="shared" si="9"/>
        <v>0</v>
      </c>
      <c r="CS23" s="333">
        <f t="shared" si="9"/>
        <v>0</v>
      </c>
      <c r="CT23" s="333">
        <f t="shared" si="10"/>
        <v>9.7822370000000092</v>
      </c>
      <c r="CU23" s="333">
        <f t="shared" si="10"/>
        <v>0</v>
      </c>
      <c r="CV23" s="333">
        <f t="shared" si="10"/>
        <v>9.7822370000000092</v>
      </c>
    </row>
    <row r="24" spans="1:100" s="411" customFormat="1" ht="17.25" customHeight="1">
      <c r="A24" s="407" t="s">
        <v>357</v>
      </c>
      <c r="B24" s="377" t="s">
        <v>357</v>
      </c>
      <c r="C24" s="373" t="s">
        <v>357</v>
      </c>
      <c r="D24" s="377" t="s">
        <v>369</v>
      </c>
      <c r="E24" s="414">
        <v>118.0792</v>
      </c>
      <c r="F24" s="413"/>
      <c r="G24" s="400">
        <v>118.0792</v>
      </c>
      <c r="H24" s="412">
        <v>0</v>
      </c>
      <c r="I24" s="413"/>
      <c r="J24" s="401">
        <v>0</v>
      </c>
      <c r="K24" s="414">
        <v>118.0792</v>
      </c>
      <c r="L24" s="413"/>
      <c r="M24" s="400">
        <v>118.0792</v>
      </c>
      <c r="N24" s="412">
        <v>0</v>
      </c>
      <c r="O24" s="413"/>
      <c r="P24" s="401">
        <v>0</v>
      </c>
      <c r="Q24" s="412">
        <v>0</v>
      </c>
      <c r="R24" s="413"/>
      <c r="S24" s="401">
        <v>0</v>
      </c>
      <c r="T24" s="412">
        <v>0</v>
      </c>
      <c r="U24" s="413"/>
      <c r="V24" s="401">
        <v>0</v>
      </c>
      <c r="W24" s="413"/>
      <c r="X24" s="413"/>
      <c r="Y24" s="402"/>
      <c r="Z24" s="413"/>
      <c r="AA24" s="413"/>
      <c r="AB24" s="402"/>
      <c r="AC24" s="414">
        <v>118.0792</v>
      </c>
      <c r="AD24" s="413"/>
      <c r="AE24" s="400">
        <v>118.0792</v>
      </c>
      <c r="AF24" s="414">
        <v>98.399218000000005</v>
      </c>
      <c r="AG24" s="413"/>
      <c r="AH24" s="400">
        <v>98.399218000000005</v>
      </c>
      <c r="AI24" s="414">
        <v>118.0792</v>
      </c>
      <c r="AJ24" s="413"/>
      <c r="AK24" s="400">
        <v>118.0792</v>
      </c>
      <c r="AL24" s="414">
        <v>118.0792</v>
      </c>
      <c r="AM24" s="413"/>
      <c r="AN24" s="400">
        <v>118.0792</v>
      </c>
      <c r="AO24" s="412">
        <v>0</v>
      </c>
      <c r="AP24" s="413"/>
      <c r="AQ24" s="401">
        <v>0</v>
      </c>
      <c r="AR24" s="414">
        <v>3.7791216699999999</v>
      </c>
      <c r="AS24" s="413"/>
      <c r="AT24" s="400">
        <v>3.7791216699999999</v>
      </c>
      <c r="AU24" s="414">
        <v>82.646308180000005</v>
      </c>
      <c r="AV24" s="413"/>
      <c r="AW24" s="400">
        <v>82.646308180000005</v>
      </c>
      <c r="AX24" s="414">
        <v>86.42542985</v>
      </c>
      <c r="AY24" s="413"/>
      <c r="AZ24" s="400">
        <v>86.42542985</v>
      </c>
      <c r="BA24" s="414">
        <v>82.646308180000005</v>
      </c>
      <c r="BB24" s="413"/>
      <c r="BC24" s="400">
        <v>82.646308180000005</v>
      </c>
      <c r="BD24" s="413"/>
      <c r="BE24" s="413"/>
      <c r="BF24" s="402"/>
      <c r="BG24" s="413"/>
      <c r="BH24" s="413"/>
      <c r="BI24" s="402"/>
      <c r="BJ24" s="414">
        <v>-82.646308180000005</v>
      </c>
      <c r="BK24" s="413"/>
      <c r="BL24" s="400">
        <v>-82.646308180000005</v>
      </c>
      <c r="BM24" s="414">
        <v>35.432891820000002</v>
      </c>
      <c r="BN24" s="413"/>
      <c r="BO24" s="400">
        <v>35.432891820000002</v>
      </c>
      <c r="BP24" s="417">
        <v>69.992266360000002</v>
      </c>
      <c r="BQ24" s="413"/>
      <c r="BR24" s="403">
        <v>69.992266360000002</v>
      </c>
      <c r="BS24" s="417">
        <v>73.192763713000005</v>
      </c>
      <c r="BT24" s="413"/>
      <c r="BU24" s="403">
        <v>73.192763713000005</v>
      </c>
      <c r="BV24" s="403"/>
      <c r="BW24" s="384"/>
      <c r="BX24" s="408">
        <f t="shared" si="19"/>
        <v>0</v>
      </c>
      <c r="BY24" s="408">
        <f t="shared" si="19"/>
        <v>0</v>
      </c>
      <c r="BZ24" s="408">
        <f t="shared" si="19"/>
        <v>0</v>
      </c>
      <c r="CA24" s="408">
        <f t="shared" si="20"/>
        <v>0</v>
      </c>
      <c r="CB24" s="408">
        <f t="shared" si="20"/>
        <v>0</v>
      </c>
      <c r="CC24" s="408">
        <f t="shared" si="20"/>
        <v>0</v>
      </c>
      <c r="CD24" s="409">
        <f t="shared" si="21"/>
        <v>82.646308180000005</v>
      </c>
      <c r="CE24" s="409">
        <f t="shared" si="21"/>
        <v>0</v>
      </c>
      <c r="CF24" s="409">
        <f t="shared" si="21"/>
        <v>82.646308180000005</v>
      </c>
      <c r="CG24" s="409">
        <f t="shared" si="22"/>
        <v>-82.646308180000005</v>
      </c>
      <c r="CH24" s="409">
        <f t="shared" si="22"/>
        <v>0</v>
      </c>
      <c r="CI24" s="409">
        <f t="shared" si="22"/>
        <v>-82.646308180000005</v>
      </c>
      <c r="CJ24" s="408">
        <f t="shared" si="16"/>
        <v>0</v>
      </c>
      <c r="CK24" s="408">
        <f t="shared" si="16"/>
        <v>0</v>
      </c>
      <c r="CL24" s="408">
        <f t="shared" si="16"/>
        <v>0</v>
      </c>
      <c r="CM24" s="384"/>
      <c r="CN24" s="410">
        <f t="shared" si="23"/>
        <v>118079200</v>
      </c>
      <c r="CO24" s="399">
        <f t="shared" si="17"/>
        <v>0</v>
      </c>
      <c r="CP24" s="399">
        <f t="shared" si="18"/>
        <v>0</v>
      </c>
      <c r="CQ24" s="333">
        <f t="shared" si="9"/>
        <v>0</v>
      </c>
      <c r="CR24" s="333">
        <f t="shared" si="9"/>
        <v>0</v>
      </c>
      <c r="CS24" s="333">
        <f t="shared" si="9"/>
        <v>0</v>
      </c>
      <c r="CT24" s="333">
        <f t="shared" si="10"/>
        <v>0</v>
      </c>
      <c r="CU24" s="333">
        <f t="shared" si="10"/>
        <v>0</v>
      </c>
      <c r="CV24" s="333">
        <f t="shared" si="10"/>
        <v>0</v>
      </c>
    </row>
    <row r="25" spans="1:100" s="411" customFormat="1" ht="17.25" customHeight="1">
      <c r="A25" s="407"/>
      <c r="B25" s="377" t="s">
        <v>357</v>
      </c>
      <c r="C25" s="373" t="s">
        <v>357</v>
      </c>
      <c r="D25" s="377" t="s">
        <v>370</v>
      </c>
      <c r="E25" s="414">
        <v>408.77600000000001</v>
      </c>
      <c r="F25" s="413"/>
      <c r="G25" s="400">
        <v>408.77600000000001</v>
      </c>
      <c r="H25" s="412">
        <v>0</v>
      </c>
      <c r="I25" s="413"/>
      <c r="J25" s="401">
        <v>0</v>
      </c>
      <c r="K25" s="414">
        <v>408.77600000000001</v>
      </c>
      <c r="L25" s="413"/>
      <c r="M25" s="400">
        <v>408.77600000000001</v>
      </c>
      <c r="N25" s="412">
        <v>0</v>
      </c>
      <c r="O25" s="413"/>
      <c r="P25" s="401">
        <v>0</v>
      </c>
      <c r="Q25" s="412">
        <v>5.8200000000000002E-2</v>
      </c>
      <c r="R25" s="413"/>
      <c r="S25" s="401">
        <v>5.8200000000000002E-2</v>
      </c>
      <c r="T25" s="412">
        <v>5.8200000000000002E-2</v>
      </c>
      <c r="U25" s="413"/>
      <c r="V25" s="401">
        <v>5.8200000000000002E-2</v>
      </c>
      <c r="W25" s="413"/>
      <c r="X25" s="413"/>
      <c r="Y25" s="402"/>
      <c r="Z25" s="413"/>
      <c r="AA25" s="413"/>
      <c r="AB25" s="402"/>
      <c r="AC25" s="414">
        <v>408.83420000000001</v>
      </c>
      <c r="AD25" s="413"/>
      <c r="AE25" s="400">
        <v>408.83420000000001</v>
      </c>
      <c r="AF25" s="414">
        <v>340.64589999999998</v>
      </c>
      <c r="AG25" s="413"/>
      <c r="AH25" s="400">
        <v>340.64589999999998</v>
      </c>
      <c r="AI25" s="414">
        <v>408.77600000000001</v>
      </c>
      <c r="AJ25" s="413"/>
      <c r="AK25" s="400">
        <v>408.77600000000001</v>
      </c>
      <c r="AL25" s="414">
        <v>408.77600000000001</v>
      </c>
      <c r="AM25" s="413"/>
      <c r="AN25" s="400">
        <v>408.77600000000001</v>
      </c>
      <c r="AO25" s="412">
        <v>0</v>
      </c>
      <c r="AP25" s="413"/>
      <c r="AQ25" s="401">
        <v>0</v>
      </c>
      <c r="AR25" s="412">
        <v>13.77662598</v>
      </c>
      <c r="AS25" s="413"/>
      <c r="AT25" s="401">
        <v>13.77662598</v>
      </c>
      <c r="AU25" s="414">
        <v>336.59461664999998</v>
      </c>
      <c r="AV25" s="413"/>
      <c r="AW25" s="400">
        <v>336.59461664999998</v>
      </c>
      <c r="AX25" s="414">
        <v>350.37124262999998</v>
      </c>
      <c r="AY25" s="413"/>
      <c r="AZ25" s="400">
        <v>350.37124262999998</v>
      </c>
      <c r="BA25" s="414">
        <v>336.59461664999998</v>
      </c>
      <c r="BB25" s="413"/>
      <c r="BC25" s="400">
        <v>336.59461664999998</v>
      </c>
      <c r="BD25" s="413"/>
      <c r="BE25" s="413"/>
      <c r="BF25" s="402"/>
      <c r="BG25" s="413"/>
      <c r="BH25" s="413"/>
      <c r="BI25" s="402"/>
      <c r="BJ25" s="414">
        <v>-336.53641664999998</v>
      </c>
      <c r="BK25" s="413"/>
      <c r="BL25" s="400">
        <v>-336.53641664999998</v>
      </c>
      <c r="BM25" s="414">
        <v>72.181383350000004</v>
      </c>
      <c r="BN25" s="413"/>
      <c r="BO25" s="400">
        <v>72.181383350000004</v>
      </c>
      <c r="BP25" s="417">
        <v>82.330347278000005</v>
      </c>
      <c r="BQ25" s="413"/>
      <c r="BR25" s="403">
        <v>82.330347278000005</v>
      </c>
      <c r="BS25" s="417">
        <v>85.700081506999993</v>
      </c>
      <c r="BT25" s="413"/>
      <c r="BU25" s="403">
        <v>85.700081506999993</v>
      </c>
      <c r="BV25" s="403"/>
      <c r="BW25" s="384"/>
      <c r="BX25" s="408">
        <f t="shared" si="19"/>
        <v>0</v>
      </c>
      <c r="BY25" s="408">
        <f t="shared" si="19"/>
        <v>0</v>
      </c>
      <c r="BZ25" s="408">
        <f t="shared" si="19"/>
        <v>0</v>
      </c>
      <c r="CA25" s="408">
        <f t="shared" si="20"/>
        <v>0</v>
      </c>
      <c r="CB25" s="408">
        <f t="shared" si="20"/>
        <v>0</v>
      </c>
      <c r="CC25" s="408">
        <f t="shared" si="20"/>
        <v>0</v>
      </c>
      <c r="CD25" s="409">
        <f t="shared" si="21"/>
        <v>336.59461664999998</v>
      </c>
      <c r="CE25" s="409">
        <f t="shared" si="21"/>
        <v>0</v>
      </c>
      <c r="CF25" s="409">
        <f t="shared" si="21"/>
        <v>336.59461664999998</v>
      </c>
      <c r="CG25" s="409">
        <f t="shared" si="22"/>
        <v>-336.59461664999998</v>
      </c>
      <c r="CH25" s="409">
        <f t="shared" si="22"/>
        <v>0</v>
      </c>
      <c r="CI25" s="409">
        <f t="shared" si="22"/>
        <v>-336.59461664999998</v>
      </c>
      <c r="CJ25" s="408">
        <f t="shared" si="16"/>
        <v>0</v>
      </c>
      <c r="CK25" s="408">
        <f t="shared" si="16"/>
        <v>0</v>
      </c>
      <c r="CL25" s="408">
        <f t="shared" si="16"/>
        <v>0</v>
      </c>
      <c r="CM25" s="384"/>
      <c r="CN25" s="410">
        <f t="shared" si="23"/>
        <v>408834200</v>
      </c>
      <c r="CO25" s="399">
        <f t="shared" si="17"/>
        <v>0</v>
      </c>
      <c r="CP25" s="399">
        <f t="shared" si="18"/>
        <v>0</v>
      </c>
      <c r="CQ25" s="333">
        <f t="shared" si="9"/>
        <v>0</v>
      </c>
      <c r="CR25" s="333">
        <f t="shared" si="9"/>
        <v>0</v>
      </c>
      <c r="CS25" s="333">
        <f t="shared" si="9"/>
        <v>0</v>
      </c>
      <c r="CT25" s="333">
        <f t="shared" si="10"/>
        <v>5.8199999999999363E-2</v>
      </c>
      <c r="CU25" s="333">
        <f t="shared" si="10"/>
        <v>0</v>
      </c>
      <c r="CV25" s="333">
        <f t="shared" si="10"/>
        <v>5.8199999999999363E-2</v>
      </c>
    </row>
    <row r="26" spans="1:100" s="411" customFormat="1" ht="17.25" customHeight="1">
      <c r="A26" s="407"/>
      <c r="B26" s="377" t="s">
        <v>357</v>
      </c>
      <c r="C26" s="373" t="s">
        <v>357</v>
      </c>
      <c r="D26" s="377" t="s">
        <v>371</v>
      </c>
      <c r="E26" s="413"/>
      <c r="F26" s="414">
        <v>60.601999999999997</v>
      </c>
      <c r="G26" s="400">
        <v>60.601999999999997</v>
      </c>
      <c r="H26" s="413"/>
      <c r="I26" s="414">
        <v>0</v>
      </c>
      <c r="J26" s="400">
        <v>0</v>
      </c>
      <c r="K26" s="413"/>
      <c r="L26" s="414">
        <v>60.601999999999997</v>
      </c>
      <c r="M26" s="400">
        <v>60.601999999999997</v>
      </c>
      <c r="N26" s="413"/>
      <c r="O26" s="414">
        <v>60.601999999999997</v>
      </c>
      <c r="P26" s="400">
        <v>60.601999999999997</v>
      </c>
      <c r="Q26" s="413"/>
      <c r="R26" s="414">
        <v>-0.56246799999999997</v>
      </c>
      <c r="S26" s="400">
        <v>-0.56246799999999997</v>
      </c>
      <c r="T26" s="413"/>
      <c r="U26" s="414">
        <v>60.039532000000001</v>
      </c>
      <c r="V26" s="400">
        <v>60.039532000000001</v>
      </c>
      <c r="W26" s="413"/>
      <c r="X26" s="413"/>
      <c r="Y26" s="402"/>
      <c r="Z26" s="413"/>
      <c r="AA26" s="413"/>
      <c r="AB26" s="402"/>
      <c r="AC26" s="413"/>
      <c r="AD26" s="414">
        <v>60.039532000000001</v>
      </c>
      <c r="AE26" s="400">
        <v>60.039532000000001</v>
      </c>
      <c r="AF26" s="413"/>
      <c r="AG26" s="414">
        <v>46.139924999999998</v>
      </c>
      <c r="AH26" s="400">
        <v>46.139924999999998</v>
      </c>
      <c r="AI26" s="413"/>
      <c r="AJ26" s="414">
        <v>60.601999999999997</v>
      </c>
      <c r="AK26" s="400">
        <v>60.601999999999997</v>
      </c>
      <c r="AL26" s="413"/>
      <c r="AM26" s="414">
        <v>60.601999999999997</v>
      </c>
      <c r="AN26" s="400">
        <v>60.601999999999997</v>
      </c>
      <c r="AO26" s="413"/>
      <c r="AP26" s="414">
        <v>0</v>
      </c>
      <c r="AQ26" s="400">
        <v>0</v>
      </c>
      <c r="AR26" s="413"/>
      <c r="AS26" s="414">
        <v>0</v>
      </c>
      <c r="AT26" s="400">
        <v>0</v>
      </c>
      <c r="AU26" s="413"/>
      <c r="AV26" s="414">
        <v>59.768567990000001</v>
      </c>
      <c r="AW26" s="400">
        <v>59.768567990000001</v>
      </c>
      <c r="AX26" s="413"/>
      <c r="AY26" s="414">
        <v>59.768567990000001</v>
      </c>
      <c r="AZ26" s="400">
        <v>59.768567990000001</v>
      </c>
      <c r="BA26" s="413"/>
      <c r="BB26" s="414">
        <v>59.768567990000001</v>
      </c>
      <c r="BC26" s="400">
        <v>59.768567990000001</v>
      </c>
      <c r="BD26" s="413"/>
      <c r="BE26" s="413"/>
      <c r="BF26" s="402"/>
      <c r="BG26" s="413"/>
      <c r="BH26" s="413"/>
      <c r="BI26" s="402"/>
      <c r="BJ26" s="413"/>
      <c r="BK26" s="414">
        <v>0.27096400999999998</v>
      </c>
      <c r="BL26" s="400">
        <v>0.27096400999999998</v>
      </c>
      <c r="BM26" s="413"/>
      <c r="BN26" s="414">
        <v>0.83343201</v>
      </c>
      <c r="BO26" s="400">
        <v>0.83343201</v>
      </c>
      <c r="BP26" s="413"/>
      <c r="BQ26" s="417">
        <v>99.548690668999996</v>
      </c>
      <c r="BR26" s="403">
        <v>99.548690668999996</v>
      </c>
      <c r="BS26" s="413"/>
      <c r="BT26" s="417">
        <v>99.548690668999996</v>
      </c>
      <c r="BU26" s="403">
        <v>99.548690668999996</v>
      </c>
      <c r="BV26" s="403"/>
      <c r="BW26" s="384"/>
      <c r="BX26" s="408">
        <f t="shared" si="19"/>
        <v>0</v>
      </c>
      <c r="BY26" s="408">
        <f t="shared" si="19"/>
        <v>0</v>
      </c>
      <c r="BZ26" s="408">
        <f t="shared" si="19"/>
        <v>0</v>
      </c>
      <c r="CA26" s="408">
        <f t="shared" si="20"/>
        <v>0</v>
      </c>
      <c r="CB26" s="408">
        <f t="shared" si="20"/>
        <v>0</v>
      </c>
      <c r="CC26" s="408">
        <f t="shared" si="20"/>
        <v>0</v>
      </c>
      <c r="CD26" s="409">
        <f t="shared" si="21"/>
        <v>0</v>
      </c>
      <c r="CE26" s="409">
        <f t="shared" si="21"/>
        <v>59.768567990000001</v>
      </c>
      <c r="CF26" s="409">
        <f t="shared" si="21"/>
        <v>59.768567990000001</v>
      </c>
      <c r="CG26" s="409">
        <f t="shared" si="22"/>
        <v>0</v>
      </c>
      <c r="CH26" s="409">
        <f t="shared" si="22"/>
        <v>-59.768567990000001</v>
      </c>
      <c r="CI26" s="409">
        <f t="shared" si="22"/>
        <v>-59.768567990000001</v>
      </c>
      <c r="CJ26" s="408">
        <f t="shared" si="16"/>
        <v>0</v>
      </c>
      <c r="CK26" s="408">
        <f t="shared" si="16"/>
        <v>0</v>
      </c>
      <c r="CL26" s="408">
        <f t="shared" si="16"/>
        <v>0</v>
      </c>
      <c r="CM26" s="384"/>
      <c r="CN26" s="410">
        <f t="shared" si="23"/>
        <v>0</v>
      </c>
      <c r="CO26" s="399">
        <f t="shared" si="17"/>
        <v>0</v>
      </c>
      <c r="CP26" s="399">
        <f t="shared" si="18"/>
        <v>0</v>
      </c>
      <c r="CQ26" s="333">
        <f t="shared" si="9"/>
        <v>0</v>
      </c>
      <c r="CR26" s="333">
        <f t="shared" si="9"/>
        <v>0</v>
      </c>
      <c r="CS26" s="333">
        <f t="shared" si="9"/>
        <v>0</v>
      </c>
      <c r="CT26" s="333">
        <f t="shared" si="10"/>
        <v>0</v>
      </c>
      <c r="CU26" s="333">
        <f t="shared" si="10"/>
        <v>-0.56246799999999553</v>
      </c>
      <c r="CV26" s="333">
        <f t="shared" si="10"/>
        <v>-0.56246799999999553</v>
      </c>
    </row>
    <row r="27" spans="1:100" s="411" customFormat="1" ht="17.25" customHeight="1">
      <c r="A27" s="407"/>
      <c r="B27" s="377" t="s">
        <v>357</v>
      </c>
      <c r="C27" s="373" t="s">
        <v>357</v>
      </c>
      <c r="D27" s="377" t="s">
        <v>372</v>
      </c>
      <c r="E27" s="413"/>
      <c r="F27" s="414">
        <v>7465.1018000000004</v>
      </c>
      <c r="G27" s="400">
        <v>7465.1018000000004</v>
      </c>
      <c r="H27" s="413"/>
      <c r="I27" s="414">
        <v>-61.361880999999997</v>
      </c>
      <c r="J27" s="400">
        <v>-61.361880999999997</v>
      </c>
      <c r="K27" s="413"/>
      <c r="L27" s="414">
        <v>7403.7399189999996</v>
      </c>
      <c r="M27" s="400">
        <v>7403.7399189999996</v>
      </c>
      <c r="N27" s="413"/>
      <c r="O27" s="414">
        <v>7403.7399189999996</v>
      </c>
      <c r="P27" s="400">
        <v>7403.7399189999996</v>
      </c>
      <c r="Q27" s="413"/>
      <c r="R27" s="414">
        <v>298.5018571</v>
      </c>
      <c r="S27" s="400">
        <v>298.5018571</v>
      </c>
      <c r="T27" s="413"/>
      <c r="U27" s="414">
        <v>7702.2417760999997</v>
      </c>
      <c r="V27" s="400">
        <v>7702.2417760999997</v>
      </c>
      <c r="W27" s="413"/>
      <c r="X27" s="414"/>
      <c r="Y27" s="400"/>
      <c r="Z27" s="413"/>
      <c r="AA27" s="413"/>
      <c r="AB27" s="402"/>
      <c r="AC27" s="413"/>
      <c r="AD27" s="414">
        <v>7702.2417760999997</v>
      </c>
      <c r="AE27" s="400">
        <v>7702.2417760999997</v>
      </c>
      <c r="AF27" s="413"/>
      <c r="AG27" s="414">
        <v>7008.2380499999999</v>
      </c>
      <c r="AH27" s="400">
        <v>7008.2380499999999</v>
      </c>
      <c r="AI27" s="413"/>
      <c r="AJ27" s="414">
        <v>6727.6491999999998</v>
      </c>
      <c r="AK27" s="400">
        <v>6727.6491999999998</v>
      </c>
      <c r="AL27" s="413"/>
      <c r="AM27" s="414">
        <v>6727.6491999999998</v>
      </c>
      <c r="AN27" s="400">
        <v>6727.6491999999998</v>
      </c>
      <c r="AO27" s="413"/>
      <c r="AP27" s="414">
        <v>145.97547295000001</v>
      </c>
      <c r="AQ27" s="400">
        <v>145.97547295000001</v>
      </c>
      <c r="AR27" s="413"/>
      <c r="AS27" s="414">
        <v>587.80620675</v>
      </c>
      <c r="AT27" s="400">
        <v>587.80620675</v>
      </c>
      <c r="AU27" s="413"/>
      <c r="AV27" s="414">
        <v>6308.0866445199999</v>
      </c>
      <c r="AW27" s="400">
        <v>6308.0866445199999</v>
      </c>
      <c r="AX27" s="413"/>
      <c r="AY27" s="414">
        <v>6895.8928512700004</v>
      </c>
      <c r="AZ27" s="400">
        <v>6895.8928512700004</v>
      </c>
      <c r="BA27" s="413"/>
      <c r="BB27" s="414">
        <v>6308.0866445199999</v>
      </c>
      <c r="BC27" s="400">
        <v>6308.0866445199999</v>
      </c>
      <c r="BD27" s="413"/>
      <c r="BE27" s="414"/>
      <c r="BF27" s="400"/>
      <c r="BG27" s="413"/>
      <c r="BH27" s="413"/>
      <c r="BI27" s="402"/>
      <c r="BJ27" s="413"/>
      <c r="BK27" s="414">
        <v>1394.15513158</v>
      </c>
      <c r="BL27" s="400">
        <v>1394.15513158</v>
      </c>
      <c r="BM27" s="413"/>
      <c r="BN27" s="414">
        <v>1095.6532744799999</v>
      </c>
      <c r="BO27" s="400">
        <v>1095.6532744799999</v>
      </c>
      <c r="BP27" s="413"/>
      <c r="BQ27" s="417">
        <v>81.899359016000005</v>
      </c>
      <c r="BR27" s="403">
        <v>81.899359016000005</v>
      </c>
      <c r="BS27" s="413"/>
      <c r="BT27" s="417">
        <v>89.530983988000003</v>
      </c>
      <c r="BU27" s="403">
        <v>89.530983988000003</v>
      </c>
      <c r="BV27" s="403"/>
      <c r="BW27" s="384"/>
      <c r="BX27" s="408">
        <f t="shared" si="19"/>
        <v>0</v>
      </c>
      <c r="BY27" s="408">
        <f t="shared" si="19"/>
        <v>0</v>
      </c>
      <c r="BZ27" s="408">
        <f t="shared" si="19"/>
        <v>0</v>
      </c>
      <c r="CA27" s="408">
        <f t="shared" si="20"/>
        <v>0</v>
      </c>
      <c r="CB27" s="408">
        <f t="shared" si="20"/>
        <v>0</v>
      </c>
      <c r="CC27" s="408">
        <f t="shared" si="20"/>
        <v>0</v>
      </c>
      <c r="CD27" s="409">
        <f t="shared" si="21"/>
        <v>0</v>
      </c>
      <c r="CE27" s="409">
        <f t="shared" si="21"/>
        <v>6308.0866445199999</v>
      </c>
      <c r="CF27" s="409">
        <f t="shared" si="21"/>
        <v>6308.0866445199999</v>
      </c>
      <c r="CG27" s="409">
        <f t="shared" si="22"/>
        <v>0</v>
      </c>
      <c r="CH27" s="409">
        <f t="shared" si="22"/>
        <v>-6308.0866445199999</v>
      </c>
      <c r="CI27" s="409">
        <f t="shared" si="22"/>
        <v>-6308.0866445199999</v>
      </c>
      <c r="CJ27" s="408">
        <f t="shared" si="16"/>
        <v>0</v>
      </c>
      <c r="CK27" s="408">
        <f t="shared" si="16"/>
        <v>0</v>
      </c>
      <c r="CL27" s="408">
        <f t="shared" si="16"/>
        <v>0</v>
      </c>
      <c r="CM27" s="384"/>
      <c r="CN27" s="410">
        <f t="shared" si="23"/>
        <v>0</v>
      </c>
      <c r="CO27" s="399">
        <f t="shared" si="17"/>
        <v>0</v>
      </c>
      <c r="CP27" s="399">
        <f t="shared" si="18"/>
        <v>0</v>
      </c>
      <c r="CQ27" s="333">
        <f t="shared" si="9"/>
        <v>0</v>
      </c>
      <c r="CR27" s="333">
        <f t="shared" si="9"/>
        <v>737.45260000000053</v>
      </c>
      <c r="CS27" s="333">
        <f t="shared" si="9"/>
        <v>737.45260000000053</v>
      </c>
      <c r="CT27" s="333">
        <f t="shared" si="10"/>
        <v>0</v>
      </c>
      <c r="CU27" s="333">
        <f t="shared" si="10"/>
        <v>974.59257609999986</v>
      </c>
      <c r="CV27" s="333">
        <f t="shared" si="10"/>
        <v>974.59257609999986</v>
      </c>
    </row>
    <row r="28" spans="1:100" s="411" customFormat="1" ht="17.25" customHeight="1">
      <c r="A28" s="407" t="s">
        <v>357</v>
      </c>
      <c r="B28" s="377" t="s">
        <v>357</v>
      </c>
      <c r="C28" s="373" t="s">
        <v>357</v>
      </c>
      <c r="D28" s="377" t="s">
        <v>373</v>
      </c>
      <c r="E28" s="414">
        <v>0.6</v>
      </c>
      <c r="F28" s="413"/>
      <c r="G28" s="400">
        <v>0.6</v>
      </c>
      <c r="H28" s="412">
        <v>0</v>
      </c>
      <c r="I28" s="413"/>
      <c r="J28" s="401">
        <v>0</v>
      </c>
      <c r="K28" s="414">
        <v>0.6</v>
      </c>
      <c r="L28" s="413"/>
      <c r="M28" s="400">
        <v>0.6</v>
      </c>
      <c r="N28" s="414">
        <v>0.6</v>
      </c>
      <c r="O28" s="413"/>
      <c r="P28" s="400">
        <v>0.6</v>
      </c>
      <c r="Q28" s="414">
        <v>0</v>
      </c>
      <c r="R28" s="413"/>
      <c r="S28" s="400">
        <v>0</v>
      </c>
      <c r="T28" s="414">
        <v>0.6</v>
      </c>
      <c r="U28" s="413"/>
      <c r="V28" s="400">
        <v>0.6</v>
      </c>
      <c r="W28" s="414"/>
      <c r="X28" s="413"/>
      <c r="Y28" s="400"/>
      <c r="Z28" s="413"/>
      <c r="AA28" s="413"/>
      <c r="AB28" s="402"/>
      <c r="AC28" s="414">
        <v>0.6</v>
      </c>
      <c r="AD28" s="413"/>
      <c r="AE28" s="400">
        <v>0.6</v>
      </c>
      <c r="AF28" s="414">
        <v>0.5</v>
      </c>
      <c r="AG28" s="413"/>
      <c r="AH28" s="400">
        <v>0.5</v>
      </c>
      <c r="AI28" s="414">
        <v>0.6</v>
      </c>
      <c r="AJ28" s="413"/>
      <c r="AK28" s="400">
        <v>0.6</v>
      </c>
      <c r="AL28" s="414">
        <v>0.6</v>
      </c>
      <c r="AM28" s="413"/>
      <c r="AN28" s="400">
        <v>0.6</v>
      </c>
      <c r="AO28" s="412">
        <v>0</v>
      </c>
      <c r="AP28" s="413"/>
      <c r="AQ28" s="401">
        <v>0</v>
      </c>
      <c r="AR28" s="412">
        <v>0</v>
      </c>
      <c r="AS28" s="413"/>
      <c r="AT28" s="401">
        <v>0</v>
      </c>
      <c r="AU28" s="414">
        <v>0.52898025000000004</v>
      </c>
      <c r="AV28" s="413"/>
      <c r="AW28" s="400">
        <v>0.52898025000000004</v>
      </c>
      <c r="AX28" s="414">
        <v>0.52898025000000004</v>
      </c>
      <c r="AY28" s="413"/>
      <c r="AZ28" s="400">
        <v>0.52898025000000004</v>
      </c>
      <c r="BA28" s="414">
        <v>0.52898025000000004</v>
      </c>
      <c r="BB28" s="413"/>
      <c r="BC28" s="400">
        <v>0.52898025000000004</v>
      </c>
      <c r="BD28" s="414"/>
      <c r="BE28" s="413"/>
      <c r="BF28" s="400"/>
      <c r="BG28" s="413"/>
      <c r="BH28" s="413"/>
      <c r="BI28" s="402"/>
      <c r="BJ28" s="414">
        <v>7.1019750000000006E-2</v>
      </c>
      <c r="BK28" s="413"/>
      <c r="BL28" s="400">
        <v>7.1019750000000006E-2</v>
      </c>
      <c r="BM28" s="414">
        <v>7.1019750000000006E-2</v>
      </c>
      <c r="BN28" s="413"/>
      <c r="BO28" s="400">
        <v>7.1019750000000006E-2</v>
      </c>
      <c r="BP28" s="417">
        <v>88.163375000000002</v>
      </c>
      <c r="BQ28" s="413"/>
      <c r="BR28" s="403">
        <v>88.163375000000002</v>
      </c>
      <c r="BS28" s="417">
        <v>88.163375000000002</v>
      </c>
      <c r="BT28" s="413"/>
      <c r="BU28" s="403">
        <v>88.163375000000002</v>
      </c>
      <c r="BV28" s="403"/>
      <c r="BW28" s="384"/>
      <c r="BX28" s="408">
        <f t="shared" si="19"/>
        <v>0</v>
      </c>
      <c r="BY28" s="408">
        <f t="shared" si="19"/>
        <v>0</v>
      </c>
      <c r="BZ28" s="408">
        <f t="shared" si="19"/>
        <v>0</v>
      </c>
      <c r="CA28" s="408">
        <f t="shared" si="20"/>
        <v>0</v>
      </c>
      <c r="CB28" s="408">
        <f t="shared" si="20"/>
        <v>0</v>
      </c>
      <c r="CC28" s="408">
        <f t="shared" si="20"/>
        <v>0</v>
      </c>
      <c r="CD28" s="409">
        <f t="shared" si="21"/>
        <v>0.52898025000000004</v>
      </c>
      <c r="CE28" s="409">
        <f t="shared" si="21"/>
        <v>0</v>
      </c>
      <c r="CF28" s="409">
        <f t="shared" si="21"/>
        <v>0.52898025000000004</v>
      </c>
      <c r="CG28" s="409">
        <f t="shared" si="22"/>
        <v>-0.52898025000000004</v>
      </c>
      <c r="CH28" s="409">
        <f t="shared" si="22"/>
        <v>0</v>
      </c>
      <c r="CI28" s="409">
        <f t="shared" si="22"/>
        <v>-0.52898025000000004</v>
      </c>
      <c r="CJ28" s="408">
        <f t="shared" si="16"/>
        <v>0</v>
      </c>
      <c r="CK28" s="408">
        <f t="shared" si="16"/>
        <v>0</v>
      </c>
      <c r="CL28" s="408">
        <f t="shared" si="16"/>
        <v>0</v>
      </c>
      <c r="CM28" s="384"/>
      <c r="CN28" s="410">
        <f t="shared" si="23"/>
        <v>600000</v>
      </c>
      <c r="CO28" s="399">
        <f t="shared" si="17"/>
        <v>0</v>
      </c>
      <c r="CP28" s="399">
        <f t="shared" si="18"/>
        <v>0</v>
      </c>
      <c r="CQ28" s="333">
        <f t="shared" si="9"/>
        <v>0</v>
      </c>
      <c r="CR28" s="333">
        <f t="shared" si="9"/>
        <v>0</v>
      </c>
      <c r="CS28" s="333">
        <f t="shared" si="9"/>
        <v>0</v>
      </c>
      <c r="CT28" s="333">
        <f t="shared" si="10"/>
        <v>0</v>
      </c>
      <c r="CU28" s="333">
        <f t="shared" si="10"/>
        <v>0</v>
      </c>
      <c r="CV28" s="333">
        <f t="shared" si="10"/>
        <v>0</v>
      </c>
    </row>
    <row r="29" spans="1:100" s="411" customFormat="1" ht="17.25" customHeight="1">
      <c r="A29" s="407"/>
      <c r="B29" s="377" t="s">
        <v>357</v>
      </c>
      <c r="C29" s="373" t="s">
        <v>357</v>
      </c>
      <c r="D29" s="377" t="s">
        <v>374</v>
      </c>
      <c r="E29" s="414">
        <v>116.31659999999999</v>
      </c>
      <c r="F29" s="413"/>
      <c r="G29" s="400">
        <v>116.31659999999999</v>
      </c>
      <c r="H29" s="414">
        <v>10.810375000000001</v>
      </c>
      <c r="I29" s="413"/>
      <c r="J29" s="400">
        <v>10.810375000000001</v>
      </c>
      <c r="K29" s="414">
        <v>127.126975</v>
      </c>
      <c r="L29" s="413"/>
      <c r="M29" s="400">
        <v>127.126975</v>
      </c>
      <c r="N29" s="414">
        <v>127.126975</v>
      </c>
      <c r="O29" s="413"/>
      <c r="P29" s="400">
        <v>127.126975</v>
      </c>
      <c r="Q29" s="414">
        <v>21.147825000000001</v>
      </c>
      <c r="R29" s="413"/>
      <c r="S29" s="400">
        <v>21.147825000000001</v>
      </c>
      <c r="T29" s="414">
        <v>148.2748</v>
      </c>
      <c r="U29" s="413"/>
      <c r="V29" s="400">
        <v>148.2748</v>
      </c>
      <c r="W29" s="413">
        <v>-0.32</v>
      </c>
      <c r="X29" s="413"/>
      <c r="Y29" s="402">
        <v>-0.32</v>
      </c>
      <c r="Z29" s="413"/>
      <c r="AA29" s="413"/>
      <c r="AB29" s="402"/>
      <c r="AC29" s="414">
        <v>148.2748</v>
      </c>
      <c r="AD29" s="413"/>
      <c r="AE29" s="400">
        <v>148.2748</v>
      </c>
      <c r="AF29" s="414">
        <v>98.212900000000005</v>
      </c>
      <c r="AG29" s="413"/>
      <c r="AH29" s="400">
        <v>98.212900000000005</v>
      </c>
      <c r="AI29" s="414">
        <v>116.31659999999999</v>
      </c>
      <c r="AJ29" s="413"/>
      <c r="AK29" s="400">
        <v>116.31659999999999</v>
      </c>
      <c r="AL29" s="414">
        <v>116.31659999999999</v>
      </c>
      <c r="AM29" s="413"/>
      <c r="AN29" s="400">
        <v>116.31659999999999</v>
      </c>
      <c r="AO29" s="412">
        <v>0</v>
      </c>
      <c r="AP29" s="413"/>
      <c r="AQ29" s="401">
        <v>0</v>
      </c>
      <c r="AR29" s="414">
        <v>2.9467739399999999</v>
      </c>
      <c r="AS29" s="413"/>
      <c r="AT29" s="400">
        <v>2.9467739399999999</v>
      </c>
      <c r="AU29" s="414">
        <v>104.77123079</v>
      </c>
      <c r="AV29" s="413"/>
      <c r="AW29" s="400">
        <v>104.77123079</v>
      </c>
      <c r="AX29" s="414">
        <v>107.71800473</v>
      </c>
      <c r="AY29" s="413"/>
      <c r="AZ29" s="400">
        <v>107.71800473</v>
      </c>
      <c r="BA29" s="414">
        <v>104.45123079</v>
      </c>
      <c r="BB29" s="413"/>
      <c r="BC29" s="400">
        <v>104.45123079</v>
      </c>
      <c r="BD29" s="413">
        <v>0.32</v>
      </c>
      <c r="BE29" s="413"/>
      <c r="BF29" s="402">
        <v>0.32</v>
      </c>
      <c r="BG29" s="413"/>
      <c r="BH29" s="413"/>
      <c r="BI29" s="402"/>
      <c r="BJ29" s="414">
        <v>43.503569210000002</v>
      </c>
      <c r="BK29" s="413"/>
      <c r="BL29" s="400">
        <v>43.503569210000002</v>
      </c>
      <c r="BM29" s="414">
        <v>22.355744210000001</v>
      </c>
      <c r="BN29" s="413"/>
      <c r="BO29" s="400">
        <v>22.355744210000001</v>
      </c>
      <c r="BP29" s="417">
        <v>70.660173400999994</v>
      </c>
      <c r="BQ29" s="413"/>
      <c r="BR29" s="403">
        <v>70.660173400999994</v>
      </c>
      <c r="BS29" s="417">
        <v>72.647546805000005</v>
      </c>
      <c r="BT29" s="413"/>
      <c r="BU29" s="403">
        <v>72.647546805000005</v>
      </c>
      <c r="BV29" s="403"/>
      <c r="BW29" s="384"/>
      <c r="BX29" s="408">
        <f t="shared" si="19"/>
        <v>0.32</v>
      </c>
      <c r="BY29" s="408">
        <f t="shared" si="19"/>
        <v>0</v>
      </c>
      <c r="BZ29" s="408">
        <f t="shared" si="19"/>
        <v>0.32</v>
      </c>
      <c r="CA29" s="408">
        <f t="shared" si="20"/>
        <v>0.32</v>
      </c>
      <c r="CB29" s="408">
        <f t="shared" si="20"/>
        <v>0</v>
      </c>
      <c r="CC29" s="408">
        <f t="shared" si="20"/>
        <v>0.32</v>
      </c>
      <c r="CD29" s="409">
        <f t="shared" si="21"/>
        <v>104.45123079</v>
      </c>
      <c r="CE29" s="409">
        <f t="shared" si="21"/>
        <v>0</v>
      </c>
      <c r="CF29" s="409">
        <f t="shared" si="21"/>
        <v>104.45123079</v>
      </c>
      <c r="CG29" s="409">
        <f t="shared" si="22"/>
        <v>-104.45123079</v>
      </c>
      <c r="CH29" s="409">
        <f t="shared" si="22"/>
        <v>0</v>
      </c>
      <c r="CI29" s="409">
        <f t="shared" si="22"/>
        <v>-104.45123079</v>
      </c>
      <c r="CJ29" s="408">
        <f t="shared" si="16"/>
        <v>100</v>
      </c>
      <c r="CK29" s="408">
        <f t="shared" si="16"/>
        <v>0</v>
      </c>
      <c r="CL29" s="408">
        <f t="shared" si="16"/>
        <v>100</v>
      </c>
      <c r="CM29" s="384"/>
      <c r="CN29" s="410">
        <f t="shared" si="23"/>
        <v>148274800</v>
      </c>
      <c r="CO29" s="399">
        <f t="shared" si="17"/>
        <v>320000</v>
      </c>
      <c r="CP29" s="399">
        <f t="shared" si="18"/>
        <v>320000</v>
      </c>
      <c r="CQ29" s="333">
        <f t="shared" si="9"/>
        <v>0</v>
      </c>
      <c r="CR29" s="333">
        <f t="shared" si="9"/>
        <v>0</v>
      </c>
      <c r="CS29" s="333">
        <f t="shared" si="9"/>
        <v>0</v>
      </c>
      <c r="CT29" s="333">
        <f t="shared" si="10"/>
        <v>31.958200000000005</v>
      </c>
      <c r="CU29" s="333">
        <f t="shared" si="10"/>
        <v>0</v>
      </c>
      <c r="CV29" s="333">
        <f t="shared" si="10"/>
        <v>31.958200000000005</v>
      </c>
    </row>
    <row r="30" spans="1:100" s="411" customFormat="1" ht="24" customHeight="1">
      <c r="A30" s="407" t="s">
        <v>357</v>
      </c>
      <c r="B30" s="377" t="s">
        <v>357</v>
      </c>
      <c r="C30" s="373" t="s">
        <v>375</v>
      </c>
      <c r="D30" s="378" t="s">
        <v>84</v>
      </c>
      <c r="E30" s="400">
        <v>2005.7642000000001</v>
      </c>
      <c r="F30" s="400">
        <v>10442.932500000001</v>
      </c>
      <c r="G30" s="400">
        <v>12448.6967</v>
      </c>
      <c r="H30" s="401">
        <v>0</v>
      </c>
      <c r="I30" s="400">
        <v>-312.81501500000002</v>
      </c>
      <c r="J30" s="400">
        <v>-312.81501500000002</v>
      </c>
      <c r="K30" s="400">
        <v>2005.7642000000001</v>
      </c>
      <c r="L30" s="400">
        <v>10130.117485000001</v>
      </c>
      <c r="M30" s="400">
        <v>12135.881685</v>
      </c>
      <c r="N30" s="400">
        <v>2005.7642000000001</v>
      </c>
      <c r="O30" s="400">
        <v>10130.117485000001</v>
      </c>
      <c r="P30" s="400">
        <v>12135.881685</v>
      </c>
      <c r="Q30" s="400">
        <v>18.533491000000001</v>
      </c>
      <c r="R30" s="400">
        <v>-292.74090799999999</v>
      </c>
      <c r="S30" s="400">
        <v>-274.20741700000002</v>
      </c>
      <c r="T30" s="400">
        <v>2024.297691</v>
      </c>
      <c r="U30" s="400">
        <v>9837.3765770000009</v>
      </c>
      <c r="V30" s="400">
        <v>11861.674268000001</v>
      </c>
      <c r="W30" s="402"/>
      <c r="X30" s="400">
        <v>-62.635219999999997</v>
      </c>
      <c r="Y30" s="400">
        <v>-62.635219999999997</v>
      </c>
      <c r="Z30" s="402"/>
      <c r="AA30" s="402"/>
      <c r="AB30" s="402"/>
      <c r="AC30" s="400">
        <v>2024.297691</v>
      </c>
      <c r="AD30" s="400">
        <v>9837.3765770000009</v>
      </c>
      <c r="AE30" s="400">
        <v>11861.674268000001</v>
      </c>
      <c r="AF30" s="400">
        <v>1672.5506</v>
      </c>
      <c r="AG30" s="400">
        <v>8875.5792000000001</v>
      </c>
      <c r="AH30" s="400">
        <v>10548.129800000001</v>
      </c>
      <c r="AI30" s="400">
        <v>2006.7642000000001</v>
      </c>
      <c r="AJ30" s="400">
        <v>9447.7274899999993</v>
      </c>
      <c r="AK30" s="400">
        <v>11454.491690000001</v>
      </c>
      <c r="AL30" s="400">
        <v>2006.7642000000001</v>
      </c>
      <c r="AM30" s="400">
        <v>9447.7274899999993</v>
      </c>
      <c r="AN30" s="400">
        <v>11454.491690000001</v>
      </c>
      <c r="AO30" s="401">
        <v>0</v>
      </c>
      <c r="AP30" s="400">
        <v>516.46278243999996</v>
      </c>
      <c r="AQ30" s="400">
        <v>516.46278243999996</v>
      </c>
      <c r="AR30" s="400">
        <v>4.7272321899999996</v>
      </c>
      <c r="AS30" s="400">
        <v>1673.6750007999999</v>
      </c>
      <c r="AT30" s="400">
        <v>1678.4022329899999</v>
      </c>
      <c r="AU30" s="400">
        <v>1684.51261303</v>
      </c>
      <c r="AV30" s="400">
        <v>6511.1441149700004</v>
      </c>
      <c r="AW30" s="400">
        <v>8195.6567279999999</v>
      </c>
      <c r="AX30" s="400">
        <v>1689.23984522</v>
      </c>
      <c r="AY30" s="400">
        <v>8184.8191157700003</v>
      </c>
      <c r="AZ30" s="400">
        <v>9874.0589609899998</v>
      </c>
      <c r="BA30" s="400">
        <v>1684.51261303</v>
      </c>
      <c r="BB30" s="400">
        <v>6474.6033018600001</v>
      </c>
      <c r="BC30" s="400">
        <v>8159.1159148899997</v>
      </c>
      <c r="BD30" s="402"/>
      <c r="BE30" s="400">
        <v>36.540813110000002</v>
      </c>
      <c r="BF30" s="400">
        <v>36.540813110000002</v>
      </c>
      <c r="BG30" s="402"/>
      <c r="BH30" s="402"/>
      <c r="BI30" s="402"/>
      <c r="BJ30" s="400">
        <v>339.78507796999997</v>
      </c>
      <c r="BK30" s="400">
        <v>3326.2324620300001</v>
      </c>
      <c r="BL30" s="400">
        <v>3666.0175399999998</v>
      </c>
      <c r="BM30" s="400">
        <v>321.25158697000001</v>
      </c>
      <c r="BN30" s="400">
        <v>3618.9733700299998</v>
      </c>
      <c r="BO30" s="400">
        <v>3940.2249569999999</v>
      </c>
      <c r="BP30" s="403">
        <v>83.214668501000006</v>
      </c>
      <c r="BQ30" s="403">
        <v>66.187809971999997</v>
      </c>
      <c r="BR30" s="403">
        <v>69.093591197999999</v>
      </c>
      <c r="BS30" s="403">
        <v>83.448193055999994</v>
      </c>
      <c r="BT30" s="403">
        <v>83.201238172999993</v>
      </c>
      <c r="BU30" s="403">
        <v>83.243383167000005</v>
      </c>
      <c r="BV30" s="403"/>
      <c r="BW30" s="384"/>
      <c r="BX30" s="408">
        <f t="shared" si="19"/>
        <v>0</v>
      </c>
      <c r="BY30" s="408">
        <f t="shared" si="19"/>
        <v>62.635219999999997</v>
      </c>
      <c r="BZ30" s="408">
        <f t="shared" si="19"/>
        <v>62.635219999999997</v>
      </c>
      <c r="CA30" s="408">
        <f t="shared" si="20"/>
        <v>0</v>
      </c>
      <c r="CB30" s="408">
        <f t="shared" si="20"/>
        <v>36.540813110000002</v>
      </c>
      <c r="CC30" s="408">
        <f t="shared" si="20"/>
        <v>36.540813110000002</v>
      </c>
      <c r="CD30" s="409">
        <f t="shared" si="21"/>
        <v>1684.51261303</v>
      </c>
      <c r="CE30" s="409">
        <f t="shared" si="21"/>
        <v>6474.6033018600001</v>
      </c>
      <c r="CF30" s="409">
        <f t="shared" si="21"/>
        <v>8159.1159148899997</v>
      </c>
      <c r="CG30" s="409">
        <f t="shared" si="22"/>
        <v>-1684.51261303</v>
      </c>
      <c r="CH30" s="409">
        <f t="shared" si="22"/>
        <v>-6448.5088949700003</v>
      </c>
      <c r="CI30" s="409">
        <f t="shared" si="22"/>
        <v>-8133.0215079999998</v>
      </c>
      <c r="CJ30" s="408">
        <f t="shared" si="16"/>
        <v>0</v>
      </c>
      <c r="CK30" s="408">
        <f t="shared" si="16"/>
        <v>58.339083202709283</v>
      </c>
      <c r="CL30" s="408">
        <f t="shared" si="16"/>
        <v>58.339083202709283</v>
      </c>
      <c r="CM30" s="384"/>
      <c r="CN30" s="410">
        <f t="shared" si="23"/>
        <v>2024297691</v>
      </c>
      <c r="CO30" s="399">
        <f t="shared" si="17"/>
        <v>62635220</v>
      </c>
      <c r="CP30" s="399">
        <f t="shared" si="18"/>
        <v>36540813.109999999</v>
      </c>
      <c r="CQ30" s="333">
        <f t="shared" si="9"/>
        <v>-1</v>
      </c>
      <c r="CR30" s="333">
        <f t="shared" si="9"/>
        <v>995.20501000000149</v>
      </c>
      <c r="CS30" s="333">
        <f t="shared" si="9"/>
        <v>994.20500999999967</v>
      </c>
      <c r="CT30" s="333">
        <f t="shared" si="10"/>
        <v>17.533490999999913</v>
      </c>
      <c r="CU30" s="333">
        <f t="shared" si="10"/>
        <v>389.6490870000016</v>
      </c>
      <c r="CV30" s="333">
        <f t="shared" si="10"/>
        <v>407.18257799999992</v>
      </c>
    </row>
    <row r="31" spans="1:100" s="411" customFormat="1" ht="17.25" customHeight="1">
      <c r="A31" s="407" t="s">
        <v>357</v>
      </c>
      <c r="B31" s="377" t="s">
        <v>357</v>
      </c>
      <c r="C31" s="373" t="s">
        <v>357</v>
      </c>
      <c r="D31" s="377" t="s">
        <v>362</v>
      </c>
      <c r="E31" s="412">
        <v>0</v>
      </c>
      <c r="F31" s="413"/>
      <c r="G31" s="401">
        <v>0</v>
      </c>
      <c r="H31" s="412">
        <v>0</v>
      </c>
      <c r="I31" s="413"/>
      <c r="J31" s="401">
        <v>0</v>
      </c>
      <c r="K31" s="412">
        <v>0</v>
      </c>
      <c r="L31" s="413"/>
      <c r="M31" s="401">
        <v>0</v>
      </c>
      <c r="N31" s="414">
        <v>1876.0237</v>
      </c>
      <c r="O31" s="413"/>
      <c r="P31" s="400">
        <v>1876.0237</v>
      </c>
      <c r="Q31" s="412">
        <v>0</v>
      </c>
      <c r="R31" s="413"/>
      <c r="S31" s="401">
        <v>0</v>
      </c>
      <c r="T31" s="414">
        <v>1876.0237</v>
      </c>
      <c r="U31" s="413"/>
      <c r="V31" s="400">
        <v>1876.0237</v>
      </c>
      <c r="W31" s="413"/>
      <c r="X31" s="413"/>
      <c r="Y31" s="402"/>
      <c r="Z31" s="413"/>
      <c r="AA31" s="413"/>
      <c r="AB31" s="402"/>
      <c r="AC31" s="412">
        <v>0</v>
      </c>
      <c r="AD31" s="413"/>
      <c r="AE31" s="401">
        <v>0</v>
      </c>
      <c r="AF31" s="412">
        <v>0</v>
      </c>
      <c r="AG31" s="413"/>
      <c r="AH31" s="401">
        <v>0</v>
      </c>
      <c r="AI31" s="412">
        <v>0</v>
      </c>
      <c r="AJ31" s="413"/>
      <c r="AK31" s="401">
        <v>0</v>
      </c>
      <c r="AL31" s="412">
        <v>0</v>
      </c>
      <c r="AM31" s="413"/>
      <c r="AN31" s="401">
        <v>0</v>
      </c>
      <c r="AO31" s="412">
        <v>0</v>
      </c>
      <c r="AP31" s="413"/>
      <c r="AQ31" s="401">
        <v>0</v>
      </c>
      <c r="AR31" s="412">
        <v>0</v>
      </c>
      <c r="AS31" s="413"/>
      <c r="AT31" s="401">
        <v>0</v>
      </c>
      <c r="AU31" s="412">
        <v>0</v>
      </c>
      <c r="AV31" s="413"/>
      <c r="AW31" s="401">
        <v>0</v>
      </c>
      <c r="AX31" s="412">
        <v>0</v>
      </c>
      <c r="AY31" s="413"/>
      <c r="AZ31" s="401">
        <v>0</v>
      </c>
      <c r="BA31" s="412">
        <v>0</v>
      </c>
      <c r="BB31" s="413"/>
      <c r="BC31" s="401">
        <v>0</v>
      </c>
      <c r="BD31" s="413"/>
      <c r="BE31" s="413"/>
      <c r="BF31" s="402"/>
      <c r="BG31" s="413"/>
      <c r="BH31" s="413"/>
      <c r="BI31" s="402"/>
      <c r="BJ31" s="414">
        <v>1876.0237</v>
      </c>
      <c r="BK31" s="413"/>
      <c r="BL31" s="400">
        <v>1876.0237</v>
      </c>
      <c r="BM31" s="412">
        <v>0</v>
      </c>
      <c r="BN31" s="413"/>
      <c r="BO31" s="401">
        <v>0</v>
      </c>
      <c r="BP31" s="415">
        <v>0</v>
      </c>
      <c r="BQ31" s="413"/>
      <c r="BR31" s="416">
        <v>0</v>
      </c>
      <c r="BS31" s="415">
        <v>0</v>
      </c>
      <c r="BT31" s="413"/>
      <c r="BU31" s="416">
        <v>0</v>
      </c>
      <c r="BV31" s="403"/>
      <c r="BW31" s="384"/>
      <c r="BX31" s="408">
        <f t="shared" si="19"/>
        <v>0</v>
      </c>
      <c r="BY31" s="408">
        <f t="shared" si="19"/>
        <v>0</v>
      </c>
      <c r="BZ31" s="408">
        <f t="shared" si="19"/>
        <v>0</v>
      </c>
      <c r="CA31" s="408">
        <f t="shared" si="20"/>
        <v>0</v>
      </c>
      <c r="CB31" s="408">
        <f t="shared" si="20"/>
        <v>0</v>
      </c>
      <c r="CC31" s="408">
        <f t="shared" si="20"/>
        <v>0</v>
      </c>
      <c r="CD31" s="409">
        <f t="shared" si="21"/>
        <v>0</v>
      </c>
      <c r="CE31" s="409">
        <f t="shared" si="21"/>
        <v>0</v>
      </c>
      <c r="CF31" s="409">
        <f t="shared" si="21"/>
        <v>0</v>
      </c>
      <c r="CG31" s="409">
        <f t="shared" si="22"/>
        <v>0</v>
      </c>
      <c r="CH31" s="409">
        <f t="shared" si="22"/>
        <v>0</v>
      </c>
      <c r="CI31" s="409">
        <f t="shared" si="22"/>
        <v>0</v>
      </c>
      <c r="CJ31" s="408">
        <f t="shared" si="16"/>
        <v>0</v>
      </c>
      <c r="CK31" s="408">
        <f t="shared" si="16"/>
        <v>0</v>
      </c>
      <c r="CL31" s="408">
        <f t="shared" si="16"/>
        <v>0</v>
      </c>
      <c r="CM31" s="384"/>
      <c r="CN31" s="410">
        <f t="shared" si="23"/>
        <v>0</v>
      </c>
      <c r="CO31" s="399">
        <f t="shared" si="17"/>
        <v>0</v>
      </c>
      <c r="CP31" s="399">
        <f t="shared" si="18"/>
        <v>0</v>
      </c>
      <c r="CQ31" s="333">
        <f t="shared" si="9"/>
        <v>0</v>
      </c>
      <c r="CR31" s="333">
        <f t="shared" si="9"/>
        <v>0</v>
      </c>
      <c r="CS31" s="333">
        <f t="shared" si="9"/>
        <v>0</v>
      </c>
      <c r="CT31" s="333">
        <f t="shared" si="10"/>
        <v>0</v>
      </c>
      <c r="CU31" s="333">
        <f t="shared" si="10"/>
        <v>0</v>
      </c>
      <c r="CV31" s="333">
        <f t="shared" si="10"/>
        <v>0</v>
      </c>
    </row>
    <row r="32" spans="1:100" s="411" customFormat="1" ht="17.25" customHeight="1">
      <c r="A32" s="407" t="s">
        <v>358</v>
      </c>
      <c r="B32" s="377" t="s">
        <v>357</v>
      </c>
      <c r="C32" s="373" t="s">
        <v>357</v>
      </c>
      <c r="D32" s="377" t="s">
        <v>363</v>
      </c>
      <c r="E32" s="414">
        <v>949.47609999999997</v>
      </c>
      <c r="F32" s="413"/>
      <c r="G32" s="400">
        <v>949.47609999999997</v>
      </c>
      <c r="H32" s="412">
        <v>0</v>
      </c>
      <c r="I32" s="413"/>
      <c r="J32" s="401">
        <v>0</v>
      </c>
      <c r="K32" s="414">
        <v>949.47609999999997</v>
      </c>
      <c r="L32" s="413"/>
      <c r="M32" s="400">
        <v>949.47609999999997</v>
      </c>
      <c r="N32" s="412">
        <v>0</v>
      </c>
      <c r="O32" s="413"/>
      <c r="P32" s="401">
        <v>0</v>
      </c>
      <c r="Q32" s="412">
        <v>0</v>
      </c>
      <c r="R32" s="413"/>
      <c r="S32" s="401">
        <v>0</v>
      </c>
      <c r="T32" s="412">
        <v>0</v>
      </c>
      <c r="U32" s="413"/>
      <c r="V32" s="401">
        <v>0</v>
      </c>
      <c r="W32" s="413"/>
      <c r="X32" s="413"/>
      <c r="Y32" s="402"/>
      <c r="Z32" s="413"/>
      <c r="AA32" s="413"/>
      <c r="AB32" s="402"/>
      <c r="AC32" s="414">
        <v>949.47609999999997</v>
      </c>
      <c r="AD32" s="413"/>
      <c r="AE32" s="400">
        <v>949.47609999999997</v>
      </c>
      <c r="AF32" s="414">
        <v>791.23009999999999</v>
      </c>
      <c r="AG32" s="413"/>
      <c r="AH32" s="400">
        <v>791.23009999999999</v>
      </c>
      <c r="AI32" s="414">
        <v>949.47609999999997</v>
      </c>
      <c r="AJ32" s="413"/>
      <c r="AK32" s="400">
        <v>949.47609999999997</v>
      </c>
      <c r="AL32" s="414">
        <v>949.47609999999997</v>
      </c>
      <c r="AM32" s="413"/>
      <c r="AN32" s="400">
        <v>949.47609999999997</v>
      </c>
      <c r="AO32" s="412">
        <v>0</v>
      </c>
      <c r="AP32" s="413"/>
      <c r="AQ32" s="401">
        <v>0</v>
      </c>
      <c r="AR32" s="412">
        <v>0</v>
      </c>
      <c r="AS32" s="413"/>
      <c r="AT32" s="401">
        <v>0</v>
      </c>
      <c r="AU32" s="414">
        <v>759.48352319000003</v>
      </c>
      <c r="AV32" s="413"/>
      <c r="AW32" s="400">
        <v>759.48352319000003</v>
      </c>
      <c r="AX32" s="414">
        <v>759.48352319000003</v>
      </c>
      <c r="AY32" s="413"/>
      <c r="AZ32" s="400">
        <v>759.48352319000003</v>
      </c>
      <c r="BA32" s="414">
        <v>759.48352319000003</v>
      </c>
      <c r="BB32" s="413"/>
      <c r="BC32" s="400">
        <v>759.48352319000003</v>
      </c>
      <c r="BD32" s="413"/>
      <c r="BE32" s="413"/>
      <c r="BF32" s="402"/>
      <c r="BG32" s="413"/>
      <c r="BH32" s="413"/>
      <c r="BI32" s="402"/>
      <c r="BJ32" s="414">
        <v>-759.48352319000003</v>
      </c>
      <c r="BK32" s="413"/>
      <c r="BL32" s="400">
        <v>-759.48352319000003</v>
      </c>
      <c r="BM32" s="414">
        <v>189.99257681</v>
      </c>
      <c r="BN32" s="413"/>
      <c r="BO32" s="400">
        <v>189.99257681</v>
      </c>
      <c r="BP32" s="417">
        <v>79.989746260000004</v>
      </c>
      <c r="BQ32" s="413"/>
      <c r="BR32" s="403">
        <v>79.989746260000004</v>
      </c>
      <c r="BS32" s="417">
        <v>79.989746260000004</v>
      </c>
      <c r="BT32" s="413"/>
      <c r="BU32" s="403">
        <v>79.989746260000004</v>
      </c>
      <c r="BV32" s="403"/>
      <c r="BW32" s="384"/>
      <c r="BX32" s="408"/>
      <c r="BY32" s="408">
        <f t="shared" ref="BY32:BZ63" si="24">X32/-1</f>
        <v>0</v>
      </c>
      <c r="BZ32" s="408">
        <f t="shared" si="24"/>
        <v>0</v>
      </c>
      <c r="CA32" s="408">
        <f t="shared" si="20"/>
        <v>0</v>
      </c>
      <c r="CB32" s="408">
        <f t="shared" si="20"/>
        <v>0</v>
      </c>
      <c r="CC32" s="408">
        <f t="shared" si="20"/>
        <v>0</v>
      </c>
      <c r="CD32" s="409"/>
      <c r="CE32" s="409"/>
      <c r="CF32" s="409"/>
      <c r="CG32" s="409"/>
      <c r="CH32" s="409"/>
      <c r="CI32" s="409"/>
      <c r="CJ32" s="408"/>
      <c r="CK32" s="408"/>
      <c r="CL32" s="408"/>
      <c r="CM32" s="384"/>
      <c r="CN32" s="410"/>
      <c r="CO32" s="399">
        <f t="shared" si="17"/>
        <v>0</v>
      </c>
      <c r="CP32" s="399">
        <f t="shared" si="18"/>
        <v>0</v>
      </c>
      <c r="CQ32" s="333">
        <f t="shared" si="9"/>
        <v>0</v>
      </c>
      <c r="CR32" s="333">
        <f t="shared" si="9"/>
        <v>0</v>
      </c>
      <c r="CS32" s="333">
        <f t="shared" si="9"/>
        <v>0</v>
      </c>
      <c r="CT32" s="333">
        <f t="shared" si="10"/>
        <v>0</v>
      </c>
      <c r="CU32" s="333">
        <f t="shared" si="10"/>
        <v>0</v>
      </c>
      <c r="CV32" s="333">
        <f t="shared" si="10"/>
        <v>0</v>
      </c>
    </row>
    <row r="33" spans="1:100" s="418" customFormat="1" ht="17.25" customHeight="1">
      <c r="A33" s="407"/>
      <c r="B33" s="377" t="s">
        <v>357</v>
      </c>
      <c r="C33" s="373" t="s">
        <v>357</v>
      </c>
      <c r="D33" s="377" t="s">
        <v>364</v>
      </c>
      <c r="E33" s="414">
        <v>912.15369999999996</v>
      </c>
      <c r="F33" s="413"/>
      <c r="G33" s="400">
        <v>912.15369999999996</v>
      </c>
      <c r="H33" s="412">
        <v>0</v>
      </c>
      <c r="I33" s="413"/>
      <c r="J33" s="401">
        <v>0</v>
      </c>
      <c r="K33" s="414">
        <v>912.15369999999996</v>
      </c>
      <c r="L33" s="413"/>
      <c r="M33" s="400">
        <v>912.15369999999996</v>
      </c>
      <c r="N33" s="412">
        <v>0</v>
      </c>
      <c r="O33" s="413"/>
      <c r="P33" s="401">
        <v>0</v>
      </c>
      <c r="Q33" s="412">
        <v>0</v>
      </c>
      <c r="R33" s="413"/>
      <c r="S33" s="401">
        <v>0</v>
      </c>
      <c r="T33" s="412">
        <v>0</v>
      </c>
      <c r="U33" s="413"/>
      <c r="V33" s="401">
        <v>0</v>
      </c>
      <c r="W33" s="413"/>
      <c r="X33" s="413"/>
      <c r="Y33" s="402"/>
      <c r="Z33" s="413"/>
      <c r="AA33" s="413"/>
      <c r="AB33" s="402"/>
      <c r="AC33" s="414">
        <v>912.15369999999996</v>
      </c>
      <c r="AD33" s="413"/>
      <c r="AE33" s="400">
        <v>912.15369999999996</v>
      </c>
      <c r="AF33" s="414">
        <v>760.12810000000002</v>
      </c>
      <c r="AG33" s="413"/>
      <c r="AH33" s="400">
        <v>760.12810000000002</v>
      </c>
      <c r="AI33" s="414">
        <v>912.15369999999996</v>
      </c>
      <c r="AJ33" s="413"/>
      <c r="AK33" s="400">
        <v>912.15369999999996</v>
      </c>
      <c r="AL33" s="414">
        <v>912.15369999999996</v>
      </c>
      <c r="AM33" s="413"/>
      <c r="AN33" s="400">
        <v>912.15369999999996</v>
      </c>
      <c r="AO33" s="412">
        <v>0</v>
      </c>
      <c r="AP33" s="413"/>
      <c r="AQ33" s="401">
        <v>0</v>
      </c>
      <c r="AR33" s="412">
        <v>0</v>
      </c>
      <c r="AS33" s="413"/>
      <c r="AT33" s="401">
        <v>0</v>
      </c>
      <c r="AU33" s="414">
        <v>832.95231166999997</v>
      </c>
      <c r="AV33" s="413"/>
      <c r="AW33" s="400">
        <v>832.95231166999997</v>
      </c>
      <c r="AX33" s="414">
        <v>832.95231166999997</v>
      </c>
      <c r="AY33" s="413"/>
      <c r="AZ33" s="400">
        <v>832.95231166999997</v>
      </c>
      <c r="BA33" s="414">
        <v>832.95231166999997</v>
      </c>
      <c r="BB33" s="413"/>
      <c r="BC33" s="400">
        <v>832.95231166999997</v>
      </c>
      <c r="BD33" s="413"/>
      <c r="BE33" s="413"/>
      <c r="BF33" s="402"/>
      <c r="BG33" s="413"/>
      <c r="BH33" s="413"/>
      <c r="BI33" s="402"/>
      <c r="BJ33" s="414">
        <v>-832.95231166999997</v>
      </c>
      <c r="BK33" s="413"/>
      <c r="BL33" s="400">
        <v>-832.95231166999997</v>
      </c>
      <c r="BM33" s="414">
        <v>79.20138833</v>
      </c>
      <c r="BN33" s="413"/>
      <c r="BO33" s="400">
        <v>79.20138833</v>
      </c>
      <c r="BP33" s="417">
        <v>91.317100580000002</v>
      </c>
      <c r="BQ33" s="413"/>
      <c r="BR33" s="403">
        <v>91.317100580000002</v>
      </c>
      <c r="BS33" s="417">
        <v>91.317100580000002</v>
      </c>
      <c r="BT33" s="413"/>
      <c r="BU33" s="403">
        <v>91.317100580000002</v>
      </c>
      <c r="BV33" s="403"/>
      <c r="BW33" s="384"/>
      <c r="BX33" s="408">
        <f t="shared" ref="BX33:BX57" si="25">W33/-1</f>
        <v>0</v>
      </c>
      <c r="BY33" s="408">
        <f t="shared" si="24"/>
        <v>0</v>
      </c>
      <c r="BZ33" s="408">
        <f t="shared" si="24"/>
        <v>0</v>
      </c>
      <c r="CA33" s="408">
        <f t="shared" si="20"/>
        <v>0</v>
      </c>
      <c r="CB33" s="408">
        <f t="shared" si="20"/>
        <v>0</v>
      </c>
      <c r="CC33" s="408">
        <f t="shared" si="20"/>
        <v>0</v>
      </c>
      <c r="CD33" s="409">
        <f t="shared" ref="CD33:CF57" si="26">BA33</f>
        <v>832.95231166999997</v>
      </c>
      <c r="CE33" s="409">
        <f t="shared" si="26"/>
        <v>0</v>
      </c>
      <c r="CF33" s="409">
        <f t="shared" si="26"/>
        <v>832.95231166999997</v>
      </c>
      <c r="CG33" s="409">
        <f t="shared" ref="CG33:CI57" si="27">BX33-CA33-CD33</f>
        <v>-832.95231166999997</v>
      </c>
      <c r="CH33" s="409">
        <f t="shared" si="27"/>
        <v>0</v>
      </c>
      <c r="CI33" s="409">
        <f t="shared" si="27"/>
        <v>-832.95231166999997</v>
      </c>
      <c r="CJ33" s="408">
        <f t="shared" ref="CJ33:CL57" si="28">IF(CA33=0,0,CA33/BX33*100)</f>
        <v>0</v>
      </c>
      <c r="CK33" s="408">
        <f t="shared" si="28"/>
        <v>0</v>
      </c>
      <c r="CL33" s="408">
        <f t="shared" si="28"/>
        <v>0</v>
      </c>
      <c r="CM33" s="384"/>
      <c r="CN33" s="410">
        <f t="shared" ref="CN33:CN57" si="29">AC33*1000000</f>
        <v>912153700</v>
      </c>
      <c r="CO33" s="399">
        <f t="shared" si="17"/>
        <v>0</v>
      </c>
      <c r="CP33" s="399">
        <f t="shared" si="18"/>
        <v>0</v>
      </c>
      <c r="CQ33" s="333">
        <f t="shared" si="9"/>
        <v>0</v>
      </c>
      <c r="CR33" s="333">
        <f t="shared" si="9"/>
        <v>0</v>
      </c>
      <c r="CS33" s="333">
        <f t="shared" si="9"/>
        <v>0</v>
      </c>
      <c r="CT33" s="333">
        <f t="shared" si="10"/>
        <v>0</v>
      </c>
      <c r="CU33" s="333">
        <f t="shared" si="10"/>
        <v>0</v>
      </c>
      <c r="CV33" s="333">
        <f t="shared" si="10"/>
        <v>0</v>
      </c>
    </row>
    <row r="34" spans="1:100" s="418" customFormat="1" ht="20.25" customHeight="1">
      <c r="A34" s="407" t="s">
        <v>357</v>
      </c>
      <c r="B34" s="377" t="s">
        <v>357</v>
      </c>
      <c r="C34" s="373" t="s">
        <v>357</v>
      </c>
      <c r="D34" s="377" t="s">
        <v>365</v>
      </c>
      <c r="E34" s="414">
        <v>14.3939</v>
      </c>
      <c r="F34" s="413"/>
      <c r="G34" s="400">
        <v>14.3939</v>
      </c>
      <c r="H34" s="412">
        <v>0</v>
      </c>
      <c r="I34" s="413"/>
      <c r="J34" s="401">
        <v>0</v>
      </c>
      <c r="K34" s="414">
        <v>14.3939</v>
      </c>
      <c r="L34" s="413"/>
      <c r="M34" s="400">
        <v>14.3939</v>
      </c>
      <c r="N34" s="412">
        <v>0</v>
      </c>
      <c r="O34" s="413"/>
      <c r="P34" s="401">
        <v>0</v>
      </c>
      <c r="Q34" s="412">
        <v>0</v>
      </c>
      <c r="R34" s="413"/>
      <c r="S34" s="401">
        <v>0</v>
      </c>
      <c r="T34" s="412">
        <v>0</v>
      </c>
      <c r="U34" s="413"/>
      <c r="V34" s="401">
        <v>0</v>
      </c>
      <c r="W34" s="413"/>
      <c r="X34" s="413"/>
      <c r="Y34" s="402"/>
      <c r="Z34" s="413"/>
      <c r="AA34" s="413"/>
      <c r="AB34" s="402"/>
      <c r="AC34" s="414">
        <v>14.3939</v>
      </c>
      <c r="AD34" s="413"/>
      <c r="AE34" s="400">
        <v>14.3939</v>
      </c>
      <c r="AF34" s="414">
        <v>12.6203</v>
      </c>
      <c r="AG34" s="413"/>
      <c r="AH34" s="400">
        <v>12.6203</v>
      </c>
      <c r="AI34" s="414">
        <v>14.3939</v>
      </c>
      <c r="AJ34" s="413"/>
      <c r="AK34" s="400">
        <v>14.3939</v>
      </c>
      <c r="AL34" s="414">
        <v>14.3939</v>
      </c>
      <c r="AM34" s="413"/>
      <c r="AN34" s="400">
        <v>14.3939</v>
      </c>
      <c r="AO34" s="412">
        <v>0</v>
      </c>
      <c r="AP34" s="413"/>
      <c r="AQ34" s="401">
        <v>0</v>
      </c>
      <c r="AR34" s="412">
        <v>0</v>
      </c>
      <c r="AS34" s="413"/>
      <c r="AT34" s="401">
        <v>0</v>
      </c>
      <c r="AU34" s="414">
        <v>10.963752230000001</v>
      </c>
      <c r="AV34" s="413"/>
      <c r="AW34" s="400">
        <v>10.963752230000001</v>
      </c>
      <c r="AX34" s="414">
        <v>10.963752230000001</v>
      </c>
      <c r="AY34" s="413"/>
      <c r="AZ34" s="400">
        <v>10.963752230000001</v>
      </c>
      <c r="BA34" s="414">
        <v>10.963752230000001</v>
      </c>
      <c r="BB34" s="413"/>
      <c r="BC34" s="400">
        <v>10.963752230000001</v>
      </c>
      <c r="BD34" s="413"/>
      <c r="BE34" s="413"/>
      <c r="BF34" s="402"/>
      <c r="BG34" s="413"/>
      <c r="BH34" s="413"/>
      <c r="BI34" s="402"/>
      <c r="BJ34" s="414">
        <v>-10.963752230000001</v>
      </c>
      <c r="BK34" s="413"/>
      <c r="BL34" s="400">
        <v>-10.963752230000001</v>
      </c>
      <c r="BM34" s="414">
        <v>3.43014777</v>
      </c>
      <c r="BN34" s="413"/>
      <c r="BO34" s="400">
        <v>3.43014777</v>
      </c>
      <c r="BP34" s="417">
        <v>76.169434483000003</v>
      </c>
      <c r="BQ34" s="413"/>
      <c r="BR34" s="403">
        <v>76.169434483000003</v>
      </c>
      <c r="BS34" s="417">
        <v>76.169434483000003</v>
      </c>
      <c r="BT34" s="413"/>
      <c r="BU34" s="403">
        <v>76.169434483000003</v>
      </c>
      <c r="BV34" s="416"/>
      <c r="BW34" s="384"/>
      <c r="BX34" s="408">
        <f t="shared" si="25"/>
        <v>0</v>
      </c>
      <c r="BY34" s="408">
        <f t="shared" si="24"/>
        <v>0</v>
      </c>
      <c r="BZ34" s="408">
        <f t="shared" si="24"/>
        <v>0</v>
      </c>
      <c r="CA34" s="408">
        <f t="shared" si="20"/>
        <v>0</v>
      </c>
      <c r="CB34" s="408">
        <f t="shared" si="20"/>
        <v>0</v>
      </c>
      <c r="CC34" s="408">
        <f t="shared" si="20"/>
        <v>0</v>
      </c>
      <c r="CD34" s="409">
        <f t="shared" si="26"/>
        <v>10.963752230000001</v>
      </c>
      <c r="CE34" s="409">
        <f t="shared" si="26"/>
        <v>0</v>
      </c>
      <c r="CF34" s="409">
        <f t="shared" si="26"/>
        <v>10.963752230000001</v>
      </c>
      <c r="CG34" s="409">
        <f t="shared" si="27"/>
        <v>-10.963752230000001</v>
      </c>
      <c r="CH34" s="409">
        <f t="shared" si="27"/>
        <v>0</v>
      </c>
      <c r="CI34" s="409">
        <f t="shared" si="27"/>
        <v>-10.963752230000001</v>
      </c>
      <c r="CJ34" s="408">
        <f t="shared" si="28"/>
        <v>0</v>
      </c>
      <c r="CK34" s="408">
        <f t="shared" si="28"/>
        <v>0</v>
      </c>
      <c r="CL34" s="408">
        <f t="shared" si="28"/>
        <v>0</v>
      </c>
      <c r="CM34" s="384"/>
      <c r="CN34" s="410">
        <f t="shared" si="29"/>
        <v>14393900</v>
      </c>
      <c r="CO34" s="399">
        <f t="shared" si="17"/>
        <v>0</v>
      </c>
      <c r="CP34" s="399">
        <f t="shared" si="18"/>
        <v>0</v>
      </c>
      <c r="CQ34" s="333">
        <f t="shared" si="9"/>
        <v>0</v>
      </c>
      <c r="CR34" s="333">
        <f t="shared" si="9"/>
        <v>0</v>
      </c>
      <c r="CS34" s="333">
        <f t="shared" si="9"/>
        <v>0</v>
      </c>
      <c r="CT34" s="333">
        <f t="shared" si="10"/>
        <v>0</v>
      </c>
      <c r="CU34" s="333">
        <f t="shared" si="10"/>
        <v>0</v>
      </c>
      <c r="CV34" s="333">
        <f t="shared" si="10"/>
        <v>0</v>
      </c>
    </row>
    <row r="35" spans="1:100" s="418" customFormat="1" ht="17.25" customHeight="1">
      <c r="A35" s="407" t="s">
        <v>357</v>
      </c>
      <c r="B35" s="377" t="s">
        <v>357</v>
      </c>
      <c r="C35" s="373" t="s">
        <v>357</v>
      </c>
      <c r="D35" s="377" t="s">
        <v>366</v>
      </c>
      <c r="E35" s="412">
        <v>0</v>
      </c>
      <c r="F35" s="413"/>
      <c r="G35" s="401">
        <v>0</v>
      </c>
      <c r="H35" s="412">
        <v>0</v>
      </c>
      <c r="I35" s="413"/>
      <c r="J35" s="401">
        <v>0</v>
      </c>
      <c r="K35" s="412">
        <v>0</v>
      </c>
      <c r="L35" s="413"/>
      <c r="M35" s="401">
        <v>0</v>
      </c>
      <c r="N35" s="414">
        <v>103.0575</v>
      </c>
      <c r="O35" s="413"/>
      <c r="P35" s="400">
        <v>103.0575</v>
      </c>
      <c r="Q35" s="414">
        <v>25.090790999999999</v>
      </c>
      <c r="R35" s="413"/>
      <c r="S35" s="400">
        <v>25.090790999999999</v>
      </c>
      <c r="T35" s="414">
        <v>128.148291</v>
      </c>
      <c r="U35" s="413"/>
      <c r="V35" s="400">
        <v>128.148291</v>
      </c>
      <c r="W35" s="413"/>
      <c r="X35" s="413"/>
      <c r="Y35" s="402"/>
      <c r="Z35" s="413"/>
      <c r="AA35" s="413"/>
      <c r="AB35" s="402"/>
      <c r="AC35" s="414">
        <v>25.090790999999999</v>
      </c>
      <c r="AD35" s="413"/>
      <c r="AE35" s="400">
        <v>25.090790999999999</v>
      </c>
      <c r="AF35" s="412">
        <v>0</v>
      </c>
      <c r="AG35" s="413"/>
      <c r="AH35" s="401">
        <v>0</v>
      </c>
      <c r="AI35" s="412">
        <v>0</v>
      </c>
      <c r="AJ35" s="413"/>
      <c r="AK35" s="401">
        <v>0</v>
      </c>
      <c r="AL35" s="412">
        <v>0</v>
      </c>
      <c r="AM35" s="413"/>
      <c r="AN35" s="401">
        <v>0</v>
      </c>
      <c r="AO35" s="412">
        <v>0</v>
      </c>
      <c r="AP35" s="413"/>
      <c r="AQ35" s="401">
        <v>0</v>
      </c>
      <c r="AR35" s="412">
        <v>0</v>
      </c>
      <c r="AS35" s="413"/>
      <c r="AT35" s="401">
        <v>0</v>
      </c>
      <c r="AU35" s="412">
        <v>0</v>
      </c>
      <c r="AV35" s="413"/>
      <c r="AW35" s="401">
        <v>0</v>
      </c>
      <c r="AX35" s="412">
        <v>0</v>
      </c>
      <c r="AY35" s="413"/>
      <c r="AZ35" s="401">
        <v>0</v>
      </c>
      <c r="BA35" s="412">
        <v>0</v>
      </c>
      <c r="BB35" s="413"/>
      <c r="BC35" s="401">
        <v>0</v>
      </c>
      <c r="BD35" s="413"/>
      <c r="BE35" s="413"/>
      <c r="BF35" s="402"/>
      <c r="BG35" s="413"/>
      <c r="BH35" s="413"/>
      <c r="BI35" s="402"/>
      <c r="BJ35" s="414">
        <v>128.148291</v>
      </c>
      <c r="BK35" s="413"/>
      <c r="BL35" s="400">
        <v>128.148291</v>
      </c>
      <c r="BM35" s="412">
        <v>0</v>
      </c>
      <c r="BN35" s="413"/>
      <c r="BO35" s="401">
        <v>0</v>
      </c>
      <c r="BP35" s="415">
        <v>0</v>
      </c>
      <c r="BQ35" s="413"/>
      <c r="BR35" s="416">
        <v>0</v>
      </c>
      <c r="BS35" s="415">
        <v>0</v>
      </c>
      <c r="BT35" s="413"/>
      <c r="BU35" s="416">
        <v>0</v>
      </c>
      <c r="BV35" s="403"/>
      <c r="BW35" s="384"/>
      <c r="BX35" s="408">
        <f t="shared" si="25"/>
        <v>0</v>
      </c>
      <c r="BY35" s="408">
        <f t="shared" si="24"/>
        <v>0</v>
      </c>
      <c r="BZ35" s="408">
        <f t="shared" si="24"/>
        <v>0</v>
      </c>
      <c r="CA35" s="408">
        <f t="shared" si="20"/>
        <v>0</v>
      </c>
      <c r="CB35" s="408">
        <f t="shared" si="20"/>
        <v>0</v>
      </c>
      <c r="CC35" s="408">
        <f t="shared" si="20"/>
        <v>0</v>
      </c>
      <c r="CD35" s="409">
        <f t="shared" si="26"/>
        <v>0</v>
      </c>
      <c r="CE35" s="409">
        <f t="shared" si="26"/>
        <v>0</v>
      </c>
      <c r="CF35" s="409">
        <f t="shared" si="26"/>
        <v>0</v>
      </c>
      <c r="CG35" s="409">
        <f t="shared" si="27"/>
        <v>0</v>
      </c>
      <c r="CH35" s="409">
        <f t="shared" si="27"/>
        <v>0</v>
      </c>
      <c r="CI35" s="409">
        <f t="shared" si="27"/>
        <v>0</v>
      </c>
      <c r="CJ35" s="408">
        <f t="shared" si="28"/>
        <v>0</v>
      </c>
      <c r="CK35" s="408">
        <f t="shared" si="28"/>
        <v>0</v>
      </c>
      <c r="CL35" s="408">
        <f t="shared" si="28"/>
        <v>0</v>
      </c>
      <c r="CM35" s="384"/>
      <c r="CN35" s="410">
        <f t="shared" si="29"/>
        <v>25090791</v>
      </c>
      <c r="CO35" s="399">
        <f t="shared" si="17"/>
        <v>0</v>
      </c>
      <c r="CP35" s="399">
        <f t="shared" si="18"/>
        <v>0</v>
      </c>
      <c r="CQ35" s="333">
        <f t="shared" si="9"/>
        <v>0</v>
      </c>
      <c r="CR35" s="333">
        <f t="shared" si="9"/>
        <v>0</v>
      </c>
      <c r="CS35" s="333">
        <f t="shared" si="9"/>
        <v>0</v>
      </c>
      <c r="CT35" s="333">
        <f t="shared" si="10"/>
        <v>25.090790999999999</v>
      </c>
      <c r="CU35" s="333">
        <f t="shared" si="10"/>
        <v>0</v>
      </c>
      <c r="CV35" s="333">
        <f t="shared" si="10"/>
        <v>25.090790999999999</v>
      </c>
    </row>
    <row r="36" spans="1:100" s="418" customFormat="1" ht="17.25" customHeight="1">
      <c r="A36" s="407" t="s">
        <v>357</v>
      </c>
      <c r="B36" s="377" t="s">
        <v>357</v>
      </c>
      <c r="C36" s="373" t="s">
        <v>357</v>
      </c>
      <c r="D36" s="377" t="s">
        <v>367</v>
      </c>
      <c r="E36" s="414">
        <v>39.517899999999997</v>
      </c>
      <c r="F36" s="413"/>
      <c r="G36" s="400">
        <v>39.517899999999997</v>
      </c>
      <c r="H36" s="412">
        <v>0</v>
      </c>
      <c r="I36" s="413"/>
      <c r="J36" s="401">
        <v>0</v>
      </c>
      <c r="K36" s="414">
        <v>39.517899999999997</v>
      </c>
      <c r="L36" s="413"/>
      <c r="M36" s="400">
        <v>39.517899999999997</v>
      </c>
      <c r="N36" s="412">
        <v>0</v>
      </c>
      <c r="O36" s="413"/>
      <c r="P36" s="401">
        <v>0</v>
      </c>
      <c r="Q36" s="412">
        <v>0</v>
      </c>
      <c r="R36" s="413"/>
      <c r="S36" s="401">
        <v>0</v>
      </c>
      <c r="T36" s="412">
        <v>0</v>
      </c>
      <c r="U36" s="413"/>
      <c r="V36" s="401">
        <v>0</v>
      </c>
      <c r="W36" s="413"/>
      <c r="X36" s="413"/>
      <c r="Y36" s="402"/>
      <c r="Z36" s="413"/>
      <c r="AA36" s="413"/>
      <c r="AB36" s="402"/>
      <c r="AC36" s="414">
        <v>39.517899999999997</v>
      </c>
      <c r="AD36" s="413"/>
      <c r="AE36" s="400">
        <v>39.517899999999997</v>
      </c>
      <c r="AF36" s="414">
        <v>32.945300000000003</v>
      </c>
      <c r="AG36" s="413"/>
      <c r="AH36" s="400">
        <v>32.945300000000003</v>
      </c>
      <c r="AI36" s="414">
        <v>39.517899999999997</v>
      </c>
      <c r="AJ36" s="413"/>
      <c r="AK36" s="400">
        <v>39.517899999999997</v>
      </c>
      <c r="AL36" s="414">
        <v>39.517899999999997</v>
      </c>
      <c r="AM36" s="413"/>
      <c r="AN36" s="400">
        <v>39.517899999999997</v>
      </c>
      <c r="AO36" s="412">
        <v>0</v>
      </c>
      <c r="AP36" s="413"/>
      <c r="AQ36" s="401">
        <v>0</v>
      </c>
      <c r="AR36" s="412">
        <v>0.03</v>
      </c>
      <c r="AS36" s="413"/>
      <c r="AT36" s="401">
        <v>0.03</v>
      </c>
      <c r="AU36" s="414">
        <v>18.62029781</v>
      </c>
      <c r="AV36" s="413"/>
      <c r="AW36" s="400">
        <v>18.62029781</v>
      </c>
      <c r="AX36" s="414">
        <v>18.650297810000001</v>
      </c>
      <c r="AY36" s="413"/>
      <c r="AZ36" s="400">
        <v>18.650297810000001</v>
      </c>
      <c r="BA36" s="414">
        <v>18.62029781</v>
      </c>
      <c r="BB36" s="413"/>
      <c r="BC36" s="400">
        <v>18.62029781</v>
      </c>
      <c r="BD36" s="413"/>
      <c r="BE36" s="413"/>
      <c r="BF36" s="402"/>
      <c r="BG36" s="413"/>
      <c r="BH36" s="413"/>
      <c r="BI36" s="402"/>
      <c r="BJ36" s="414">
        <v>-18.62029781</v>
      </c>
      <c r="BK36" s="413"/>
      <c r="BL36" s="400">
        <v>-18.62029781</v>
      </c>
      <c r="BM36" s="414">
        <v>20.897602190000001</v>
      </c>
      <c r="BN36" s="413"/>
      <c r="BO36" s="400">
        <v>20.897602190000001</v>
      </c>
      <c r="BP36" s="417">
        <v>47.118641957000001</v>
      </c>
      <c r="BQ36" s="413"/>
      <c r="BR36" s="403">
        <v>47.118641957000001</v>
      </c>
      <c r="BS36" s="417">
        <v>47.194556921999997</v>
      </c>
      <c r="BT36" s="413"/>
      <c r="BU36" s="403">
        <v>47.194556921999997</v>
      </c>
      <c r="BV36" s="403"/>
      <c r="BW36" s="384"/>
      <c r="BX36" s="408">
        <f t="shared" si="25"/>
        <v>0</v>
      </c>
      <c r="BY36" s="408">
        <f t="shared" si="24"/>
        <v>0</v>
      </c>
      <c r="BZ36" s="408">
        <f t="shared" si="24"/>
        <v>0</v>
      </c>
      <c r="CA36" s="408">
        <f t="shared" si="20"/>
        <v>0</v>
      </c>
      <c r="CB36" s="408">
        <f t="shared" si="20"/>
        <v>0</v>
      </c>
      <c r="CC36" s="408">
        <f t="shared" si="20"/>
        <v>0</v>
      </c>
      <c r="CD36" s="409">
        <f t="shared" si="26"/>
        <v>18.62029781</v>
      </c>
      <c r="CE36" s="409">
        <f t="shared" si="26"/>
        <v>0</v>
      </c>
      <c r="CF36" s="409">
        <f t="shared" si="26"/>
        <v>18.62029781</v>
      </c>
      <c r="CG36" s="409">
        <f t="shared" si="27"/>
        <v>-18.62029781</v>
      </c>
      <c r="CH36" s="409">
        <f t="shared" si="27"/>
        <v>0</v>
      </c>
      <c r="CI36" s="409">
        <f t="shared" si="27"/>
        <v>-18.62029781</v>
      </c>
      <c r="CJ36" s="408">
        <f t="shared" si="28"/>
        <v>0</v>
      </c>
      <c r="CK36" s="408">
        <f t="shared" si="28"/>
        <v>0</v>
      </c>
      <c r="CL36" s="408">
        <f t="shared" si="28"/>
        <v>0</v>
      </c>
      <c r="CM36" s="384"/>
      <c r="CN36" s="410">
        <f t="shared" si="29"/>
        <v>39517900</v>
      </c>
      <c r="CO36" s="399">
        <f t="shared" si="17"/>
        <v>0</v>
      </c>
      <c r="CP36" s="399">
        <f t="shared" si="18"/>
        <v>0</v>
      </c>
      <c r="CQ36" s="333">
        <f t="shared" si="9"/>
        <v>0</v>
      </c>
      <c r="CR36" s="333">
        <f t="shared" si="9"/>
        <v>0</v>
      </c>
      <c r="CS36" s="333">
        <f t="shared" si="9"/>
        <v>0</v>
      </c>
      <c r="CT36" s="333">
        <f t="shared" si="10"/>
        <v>0</v>
      </c>
      <c r="CU36" s="333">
        <f t="shared" si="10"/>
        <v>0</v>
      </c>
      <c r="CV36" s="333">
        <f t="shared" si="10"/>
        <v>0</v>
      </c>
    </row>
    <row r="37" spans="1:100" s="418" customFormat="1" ht="17.25" customHeight="1">
      <c r="A37" s="407" t="s">
        <v>357</v>
      </c>
      <c r="B37" s="377" t="s">
        <v>357</v>
      </c>
      <c r="C37" s="373" t="s">
        <v>357</v>
      </c>
      <c r="D37" s="377" t="s">
        <v>368</v>
      </c>
      <c r="E37" s="414">
        <v>6.5133000000000001</v>
      </c>
      <c r="F37" s="413"/>
      <c r="G37" s="400">
        <v>6.5133000000000001</v>
      </c>
      <c r="H37" s="412">
        <v>0</v>
      </c>
      <c r="I37" s="413"/>
      <c r="J37" s="401">
        <v>0</v>
      </c>
      <c r="K37" s="414">
        <v>6.5133000000000001</v>
      </c>
      <c r="L37" s="413"/>
      <c r="M37" s="400">
        <v>6.5133000000000001</v>
      </c>
      <c r="N37" s="412">
        <v>0</v>
      </c>
      <c r="O37" s="413"/>
      <c r="P37" s="401">
        <v>0</v>
      </c>
      <c r="Q37" s="412">
        <v>0</v>
      </c>
      <c r="R37" s="413"/>
      <c r="S37" s="401">
        <v>0</v>
      </c>
      <c r="T37" s="412">
        <v>0</v>
      </c>
      <c r="U37" s="413"/>
      <c r="V37" s="401">
        <v>0</v>
      </c>
      <c r="W37" s="413"/>
      <c r="X37" s="413"/>
      <c r="Y37" s="402"/>
      <c r="Z37" s="413"/>
      <c r="AA37" s="413"/>
      <c r="AB37" s="402"/>
      <c r="AC37" s="414">
        <v>6.5133000000000001</v>
      </c>
      <c r="AD37" s="413"/>
      <c r="AE37" s="400">
        <v>6.5133000000000001</v>
      </c>
      <c r="AF37" s="414">
        <v>5.4276999999999997</v>
      </c>
      <c r="AG37" s="413"/>
      <c r="AH37" s="400">
        <v>5.4276999999999997</v>
      </c>
      <c r="AI37" s="414">
        <v>6.5133000000000001</v>
      </c>
      <c r="AJ37" s="413"/>
      <c r="AK37" s="400">
        <v>6.5133000000000001</v>
      </c>
      <c r="AL37" s="414">
        <v>6.5133000000000001</v>
      </c>
      <c r="AM37" s="413"/>
      <c r="AN37" s="400">
        <v>6.5133000000000001</v>
      </c>
      <c r="AO37" s="412">
        <v>0</v>
      </c>
      <c r="AP37" s="413"/>
      <c r="AQ37" s="401">
        <v>0</v>
      </c>
      <c r="AR37" s="414">
        <v>3.2652648000000002</v>
      </c>
      <c r="AS37" s="413"/>
      <c r="AT37" s="400">
        <v>3.2652648000000002</v>
      </c>
      <c r="AU37" s="414">
        <v>14.09272429</v>
      </c>
      <c r="AV37" s="413"/>
      <c r="AW37" s="400">
        <v>14.09272429</v>
      </c>
      <c r="AX37" s="414">
        <v>17.35798909</v>
      </c>
      <c r="AY37" s="413"/>
      <c r="AZ37" s="400">
        <v>17.35798909</v>
      </c>
      <c r="BA37" s="414">
        <v>14.09272429</v>
      </c>
      <c r="BB37" s="413"/>
      <c r="BC37" s="400">
        <v>14.09272429</v>
      </c>
      <c r="BD37" s="413"/>
      <c r="BE37" s="413"/>
      <c r="BF37" s="402"/>
      <c r="BG37" s="413"/>
      <c r="BH37" s="413"/>
      <c r="BI37" s="402"/>
      <c r="BJ37" s="414">
        <v>-14.09272429</v>
      </c>
      <c r="BK37" s="413"/>
      <c r="BL37" s="400">
        <v>-14.09272429</v>
      </c>
      <c r="BM37" s="414">
        <v>-7.5794242900000004</v>
      </c>
      <c r="BN37" s="413"/>
      <c r="BO37" s="400">
        <v>-7.5794242900000004</v>
      </c>
      <c r="BP37" s="417">
        <v>216.36841984899999</v>
      </c>
      <c r="BQ37" s="413"/>
      <c r="BR37" s="403">
        <v>216.36841984899999</v>
      </c>
      <c r="BS37" s="417">
        <v>266.50068459900001</v>
      </c>
      <c r="BT37" s="413"/>
      <c r="BU37" s="403">
        <v>266.50068459900001</v>
      </c>
      <c r="BV37" s="403"/>
      <c r="BW37" s="384"/>
      <c r="BX37" s="408">
        <f t="shared" si="25"/>
        <v>0</v>
      </c>
      <c r="BY37" s="408">
        <f t="shared" si="24"/>
        <v>0</v>
      </c>
      <c r="BZ37" s="408">
        <f t="shared" si="24"/>
        <v>0</v>
      </c>
      <c r="CA37" s="408">
        <f t="shared" si="20"/>
        <v>0</v>
      </c>
      <c r="CB37" s="408">
        <f t="shared" si="20"/>
        <v>0</v>
      </c>
      <c r="CC37" s="408">
        <f t="shared" si="20"/>
        <v>0</v>
      </c>
      <c r="CD37" s="409">
        <f t="shared" si="26"/>
        <v>14.09272429</v>
      </c>
      <c r="CE37" s="409">
        <f t="shared" si="26"/>
        <v>0</v>
      </c>
      <c r="CF37" s="409">
        <f t="shared" si="26"/>
        <v>14.09272429</v>
      </c>
      <c r="CG37" s="409">
        <f t="shared" si="27"/>
        <v>-14.09272429</v>
      </c>
      <c r="CH37" s="409">
        <f t="shared" si="27"/>
        <v>0</v>
      </c>
      <c r="CI37" s="409">
        <f t="shared" si="27"/>
        <v>-14.09272429</v>
      </c>
      <c r="CJ37" s="408">
        <f t="shared" si="28"/>
        <v>0</v>
      </c>
      <c r="CK37" s="408">
        <f t="shared" si="28"/>
        <v>0</v>
      </c>
      <c r="CL37" s="408">
        <f t="shared" si="28"/>
        <v>0</v>
      </c>
      <c r="CM37" s="384"/>
      <c r="CN37" s="410">
        <f t="shared" si="29"/>
        <v>6513300</v>
      </c>
      <c r="CO37" s="399">
        <f t="shared" si="17"/>
        <v>0</v>
      </c>
      <c r="CP37" s="399">
        <f t="shared" si="18"/>
        <v>0</v>
      </c>
      <c r="CQ37" s="333">
        <f t="shared" si="9"/>
        <v>0</v>
      </c>
      <c r="CR37" s="333">
        <f t="shared" si="9"/>
        <v>0</v>
      </c>
      <c r="CS37" s="333">
        <f t="shared" si="9"/>
        <v>0</v>
      </c>
      <c r="CT37" s="333">
        <f t="shared" si="10"/>
        <v>0</v>
      </c>
      <c r="CU37" s="333">
        <f t="shared" si="10"/>
        <v>0</v>
      </c>
      <c r="CV37" s="333">
        <f t="shared" si="10"/>
        <v>0</v>
      </c>
    </row>
    <row r="38" spans="1:100" s="418" customFormat="1" ht="17.25" customHeight="1">
      <c r="A38" s="407" t="s">
        <v>357</v>
      </c>
      <c r="B38" s="377" t="s">
        <v>357</v>
      </c>
      <c r="C38" s="373" t="s">
        <v>357</v>
      </c>
      <c r="D38" s="377" t="s">
        <v>369</v>
      </c>
      <c r="E38" s="414">
        <v>20.251999999999999</v>
      </c>
      <c r="F38" s="413"/>
      <c r="G38" s="400">
        <v>20.251999999999999</v>
      </c>
      <c r="H38" s="412">
        <v>0</v>
      </c>
      <c r="I38" s="413"/>
      <c r="J38" s="401">
        <v>0</v>
      </c>
      <c r="K38" s="414">
        <v>20.251999999999999</v>
      </c>
      <c r="L38" s="413"/>
      <c r="M38" s="400">
        <v>20.251999999999999</v>
      </c>
      <c r="N38" s="412">
        <v>0</v>
      </c>
      <c r="O38" s="413"/>
      <c r="P38" s="401">
        <v>0</v>
      </c>
      <c r="Q38" s="412">
        <v>0</v>
      </c>
      <c r="R38" s="413"/>
      <c r="S38" s="401">
        <v>0</v>
      </c>
      <c r="T38" s="412">
        <v>0</v>
      </c>
      <c r="U38" s="413"/>
      <c r="V38" s="401">
        <v>0</v>
      </c>
      <c r="W38" s="413"/>
      <c r="X38" s="413"/>
      <c r="Y38" s="402"/>
      <c r="Z38" s="413"/>
      <c r="AA38" s="413"/>
      <c r="AB38" s="402"/>
      <c r="AC38" s="414">
        <v>20.251999999999999</v>
      </c>
      <c r="AD38" s="413"/>
      <c r="AE38" s="400">
        <v>20.251999999999999</v>
      </c>
      <c r="AF38" s="414">
        <v>16.8766</v>
      </c>
      <c r="AG38" s="413"/>
      <c r="AH38" s="400">
        <v>16.8766</v>
      </c>
      <c r="AI38" s="414">
        <v>20.251999999999999</v>
      </c>
      <c r="AJ38" s="413"/>
      <c r="AK38" s="400">
        <v>20.251999999999999</v>
      </c>
      <c r="AL38" s="414">
        <v>20.251999999999999</v>
      </c>
      <c r="AM38" s="413"/>
      <c r="AN38" s="400">
        <v>20.251999999999999</v>
      </c>
      <c r="AO38" s="412">
        <v>0</v>
      </c>
      <c r="AP38" s="413"/>
      <c r="AQ38" s="401">
        <v>0</v>
      </c>
      <c r="AR38" s="414">
        <v>0.58804438999999997</v>
      </c>
      <c r="AS38" s="413"/>
      <c r="AT38" s="400">
        <v>0.58804438999999997</v>
      </c>
      <c r="AU38" s="414">
        <v>8.9352195600000002</v>
      </c>
      <c r="AV38" s="413"/>
      <c r="AW38" s="400">
        <v>8.9352195600000002</v>
      </c>
      <c r="AX38" s="414">
        <v>9.5232639500000005</v>
      </c>
      <c r="AY38" s="413"/>
      <c r="AZ38" s="400">
        <v>9.5232639500000005</v>
      </c>
      <c r="BA38" s="414">
        <v>8.9352195600000002</v>
      </c>
      <c r="BB38" s="413"/>
      <c r="BC38" s="400">
        <v>8.9352195600000002</v>
      </c>
      <c r="BD38" s="413"/>
      <c r="BE38" s="413"/>
      <c r="BF38" s="402"/>
      <c r="BG38" s="413"/>
      <c r="BH38" s="413"/>
      <c r="BI38" s="402"/>
      <c r="BJ38" s="414">
        <v>-8.9352195600000002</v>
      </c>
      <c r="BK38" s="413"/>
      <c r="BL38" s="400">
        <v>-8.9352195600000002</v>
      </c>
      <c r="BM38" s="414">
        <v>11.31678044</v>
      </c>
      <c r="BN38" s="413"/>
      <c r="BO38" s="400">
        <v>11.31678044</v>
      </c>
      <c r="BP38" s="417">
        <v>44.120183488000002</v>
      </c>
      <c r="BQ38" s="413"/>
      <c r="BR38" s="403">
        <v>44.120183488000002</v>
      </c>
      <c r="BS38" s="417">
        <v>47.023819623000001</v>
      </c>
      <c r="BT38" s="413"/>
      <c r="BU38" s="403">
        <v>47.023819623000001</v>
      </c>
      <c r="BV38" s="416"/>
      <c r="BW38" s="384"/>
      <c r="BX38" s="408">
        <f t="shared" si="25"/>
        <v>0</v>
      </c>
      <c r="BY38" s="408">
        <f t="shared" si="24"/>
        <v>0</v>
      </c>
      <c r="BZ38" s="408">
        <f t="shared" si="24"/>
        <v>0</v>
      </c>
      <c r="CA38" s="408">
        <f t="shared" si="20"/>
        <v>0</v>
      </c>
      <c r="CB38" s="408">
        <f t="shared" si="20"/>
        <v>0</v>
      </c>
      <c r="CC38" s="408">
        <f t="shared" si="20"/>
        <v>0</v>
      </c>
      <c r="CD38" s="409">
        <f t="shared" si="26"/>
        <v>8.9352195600000002</v>
      </c>
      <c r="CE38" s="409">
        <f t="shared" si="26"/>
        <v>0</v>
      </c>
      <c r="CF38" s="409">
        <f t="shared" si="26"/>
        <v>8.9352195600000002</v>
      </c>
      <c r="CG38" s="409">
        <f t="shared" si="27"/>
        <v>-8.9352195600000002</v>
      </c>
      <c r="CH38" s="409">
        <f t="shared" si="27"/>
        <v>0</v>
      </c>
      <c r="CI38" s="409">
        <f t="shared" si="27"/>
        <v>-8.9352195600000002</v>
      </c>
      <c r="CJ38" s="408">
        <f t="shared" si="28"/>
        <v>0</v>
      </c>
      <c r="CK38" s="408">
        <f t="shared" si="28"/>
        <v>0</v>
      </c>
      <c r="CL38" s="408">
        <f t="shared" si="28"/>
        <v>0</v>
      </c>
      <c r="CM38" s="384"/>
      <c r="CN38" s="410">
        <f t="shared" si="29"/>
        <v>20252000</v>
      </c>
      <c r="CO38" s="399">
        <f t="shared" si="17"/>
        <v>0</v>
      </c>
      <c r="CP38" s="399">
        <f t="shared" si="18"/>
        <v>0</v>
      </c>
      <c r="CQ38" s="333">
        <f t="shared" si="9"/>
        <v>0</v>
      </c>
      <c r="CR38" s="333">
        <f t="shared" si="9"/>
        <v>0</v>
      </c>
      <c r="CS38" s="333">
        <f t="shared" si="9"/>
        <v>0</v>
      </c>
      <c r="CT38" s="333">
        <f t="shared" si="10"/>
        <v>0</v>
      </c>
      <c r="CU38" s="333">
        <f t="shared" si="10"/>
        <v>0</v>
      </c>
      <c r="CV38" s="333">
        <f t="shared" si="10"/>
        <v>0</v>
      </c>
    </row>
    <row r="39" spans="1:100" s="418" customFormat="1" ht="17.25" customHeight="1">
      <c r="A39" s="407" t="s">
        <v>357</v>
      </c>
      <c r="B39" s="377" t="s">
        <v>357</v>
      </c>
      <c r="C39" s="373" t="s">
        <v>357</v>
      </c>
      <c r="D39" s="377" t="s">
        <v>370</v>
      </c>
      <c r="E39" s="414">
        <v>36.774299999999997</v>
      </c>
      <c r="F39" s="413"/>
      <c r="G39" s="400">
        <v>36.774299999999997</v>
      </c>
      <c r="H39" s="412">
        <v>0</v>
      </c>
      <c r="I39" s="413"/>
      <c r="J39" s="401">
        <v>0</v>
      </c>
      <c r="K39" s="414">
        <v>36.774299999999997</v>
      </c>
      <c r="L39" s="413"/>
      <c r="M39" s="400">
        <v>36.774299999999997</v>
      </c>
      <c r="N39" s="412">
        <v>0</v>
      </c>
      <c r="O39" s="413"/>
      <c r="P39" s="401">
        <v>0</v>
      </c>
      <c r="Q39" s="412">
        <v>6.3E-2</v>
      </c>
      <c r="R39" s="413"/>
      <c r="S39" s="401">
        <v>6.3E-2</v>
      </c>
      <c r="T39" s="412">
        <v>6.3E-2</v>
      </c>
      <c r="U39" s="413"/>
      <c r="V39" s="401">
        <v>6.3E-2</v>
      </c>
      <c r="W39" s="413"/>
      <c r="X39" s="413"/>
      <c r="Y39" s="402"/>
      <c r="Z39" s="413"/>
      <c r="AA39" s="413"/>
      <c r="AB39" s="402"/>
      <c r="AC39" s="414">
        <v>36.837299999999999</v>
      </c>
      <c r="AD39" s="413"/>
      <c r="AE39" s="400">
        <v>36.837299999999999</v>
      </c>
      <c r="AF39" s="414">
        <v>30.645099999999999</v>
      </c>
      <c r="AG39" s="413"/>
      <c r="AH39" s="400">
        <v>30.645099999999999</v>
      </c>
      <c r="AI39" s="414">
        <v>37.774299999999997</v>
      </c>
      <c r="AJ39" s="413"/>
      <c r="AK39" s="400">
        <v>37.774299999999997</v>
      </c>
      <c r="AL39" s="414">
        <v>37.774299999999997</v>
      </c>
      <c r="AM39" s="413"/>
      <c r="AN39" s="400">
        <v>37.774299999999997</v>
      </c>
      <c r="AO39" s="412">
        <v>0</v>
      </c>
      <c r="AP39" s="413"/>
      <c r="AQ39" s="401">
        <v>0</v>
      </c>
      <c r="AR39" s="414">
        <v>0</v>
      </c>
      <c r="AS39" s="413"/>
      <c r="AT39" s="400">
        <v>0</v>
      </c>
      <c r="AU39" s="414">
        <v>33.198322760000003</v>
      </c>
      <c r="AV39" s="413"/>
      <c r="AW39" s="400">
        <v>33.198322760000003</v>
      </c>
      <c r="AX39" s="414">
        <v>33.198322760000003</v>
      </c>
      <c r="AY39" s="413"/>
      <c r="AZ39" s="400">
        <v>33.198322760000003</v>
      </c>
      <c r="BA39" s="414">
        <v>33.198322760000003</v>
      </c>
      <c r="BB39" s="413"/>
      <c r="BC39" s="400">
        <v>33.198322760000003</v>
      </c>
      <c r="BD39" s="413"/>
      <c r="BE39" s="413"/>
      <c r="BF39" s="402"/>
      <c r="BG39" s="413"/>
      <c r="BH39" s="413"/>
      <c r="BI39" s="402"/>
      <c r="BJ39" s="414">
        <v>-33.135322760000001</v>
      </c>
      <c r="BK39" s="413"/>
      <c r="BL39" s="400">
        <v>-33.135322760000001</v>
      </c>
      <c r="BM39" s="414">
        <v>3.5759772399999998</v>
      </c>
      <c r="BN39" s="413"/>
      <c r="BO39" s="400">
        <v>3.5759772399999998</v>
      </c>
      <c r="BP39" s="417">
        <v>90.121487622999993</v>
      </c>
      <c r="BQ39" s="413"/>
      <c r="BR39" s="403">
        <v>90.121487622999993</v>
      </c>
      <c r="BS39" s="417">
        <v>90.121487622999993</v>
      </c>
      <c r="BT39" s="413"/>
      <c r="BU39" s="403">
        <v>90.121487622999993</v>
      </c>
      <c r="BV39" s="403"/>
      <c r="BW39" s="384"/>
      <c r="BX39" s="408">
        <f t="shared" si="25"/>
        <v>0</v>
      </c>
      <c r="BY39" s="408">
        <f t="shared" si="24"/>
        <v>0</v>
      </c>
      <c r="BZ39" s="408">
        <f t="shared" si="24"/>
        <v>0</v>
      </c>
      <c r="CA39" s="408">
        <f t="shared" si="20"/>
        <v>0</v>
      </c>
      <c r="CB39" s="408">
        <f t="shared" si="20"/>
        <v>0</v>
      </c>
      <c r="CC39" s="408">
        <f t="shared" si="20"/>
        <v>0</v>
      </c>
      <c r="CD39" s="409">
        <f t="shared" si="26"/>
        <v>33.198322760000003</v>
      </c>
      <c r="CE39" s="409">
        <f t="shared" si="26"/>
        <v>0</v>
      </c>
      <c r="CF39" s="409">
        <f t="shared" si="26"/>
        <v>33.198322760000003</v>
      </c>
      <c r="CG39" s="409">
        <f t="shared" si="27"/>
        <v>-33.198322760000003</v>
      </c>
      <c r="CH39" s="409">
        <f t="shared" si="27"/>
        <v>0</v>
      </c>
      <c r="CI39" s="409">
        <f t="shared" si="27"/>
        <v>-33.198322760000003</v>
      </c>
      <c r="CJ39" s="408">
        <f t="shared" si="28"/>
        <v>0</v>
      </c>
      <c r="CK39" s="408">
        <f t="shared" si="28"/>
        <v>0</v>
      </c>
      <c r="CL39" s="408">
        <f t="shared" si="28"/>
        <v>0</v>
      </c>
      <c r="CM39" s="384"/>
      <c r="CN39" s="410">
        <f t="shared" si="29"/>
        <v>36837300</v>
      </c>
      <c r="CO39" s="399">
        <f t="shared" si="17"/>
        <v>0</v>
      </c>
      <c r="CP39" s="399">
        <f t="shared" si="18"/>
        <v>0</v>
      </c>
      <c r="CQ39" s="333">
        <f t="shared" si="9"/>
        <v>-1</v>
      </c>
      <c r="CR39" s="333">
        <f t="shared" si="9"/>
        <v>0</v>
      </c>
      <c r="CS39" s="333">
        <f t="shared" si="9"/>
        <v>-1</v>
      </c>
      <c r="CT39" s="333">
        <f t="shared" si="10"/>
        <v>-0.93699999999999761</v>
      </c>
      <c r="CU39" s="333">
        <f t="shared" si="10"/>
        <v>0</v>
      </c>
      <c r="CV39" s="333">
        <f t="shared" si="10"/>
        <v>-0.93699999999999761</v>
      </c>
    </row>
    <row r="40" spans="1:100" s="418" customFormat="1" ht="17.25" customHeight="1">
      <c r="A40" s="407" t="s">
        <v>357</v>
      </c>
      <c r="B40" s="377" t="s">
        <v>357</v>
      </c>
      <c r="C40" s="373" t="s">
        <v>357</v>
      </c>
      <c r="D40" s="377" t="s">
        <v>371</v>
      </c>
      <c r="E40" s="413"/>
      <c r="F40" s="414">
        <v>81.616799999999998</v>
      </c>
      <c r="G40" s="400">
        <v>81.616799999999998</v>
      </c>
      <c r="H40" s="413"/>
      <c r="I40" s="412">
        <v>0</v>
      </c>
      <c r="J40" s="401">
        <v>0</v>
      </c>
      <c r="K40" s="413"/>
      <c r="L40" s="414">
        <v>81.616799999999998</v>
      </c>
      <c r="M40" s="400">
        <v>81.616799999999998</v>
      </c>
      <c r="N40" s="413"/>
      <c r="O40" s="414">
        <v>81.616799999999998</v>
      </c>
      <c r="P40" s="400">
        <v>81.616799999999998</v>
      </c>
      <c r="Q40" s="413"/>
      <c r="R40" s="414">
        <v>2.517881</v>
      </c>
      <c r="S40" s="400">
        <v>2.517881</v>
      </c>
      <c r="T40" s="413"/>
      <c r="U40" s="414">
        <v>84.134681</v>
      </c>
      <c r="V40" s="400">
        <v>84.134681</v>
      </c>
      <c r="W40" s="413"/>
      <c r="X40" s="413"/>
      <c r="Y40" s="402"/>
      <c r="Z40" s="413"/>
      <c r="AA40" s="413"/>
      <c r="AB40" s="402"/>
      <c r="AC40" s="413"/>
      <c r="AD40" s="414">
        <v>84.134681</v>
      </c>
      <c r="AE40" s="400">
        <v>84.134681</v>
      </c>
      <c r="AF40" s="413"/>
      <c r="AG40" s="414">
        <v>60.637500000000003</v>
      </c>
      <c r="AH40" s="400">
        <v>60.637500000000003</v>
      </c>
      <c r="AI40" s="413"/>
      <c r="AJ40" s="414">
        <v>76.330100000000002</v>
      </c>
      <c r="AK40" s="400">
        <v>76.330100000000002</v>
      </c>
      <c r="AL40" s="413"/>
      <c r="AM40" s="414">
        <v>76.330100000000002</v>
      </c>
      <c r="AN40" s="400">
        <v>76.330100000000002</v>
      </c>
      <c r="AO40" s="413"/>
      <c r="AP40" s="414">
        <v>0</v>
      </c>
      <c r="AQ40" s="400">
        <v>0</v>
      </c>
      <c r="AR40" s="413"/>
      <c r="AS40" s="414">
        <v>4.1705899999999998</v>
      </c>
      <c r="AT40" s="400">
        <v>4.1705899999999998</v>
      </c>
      <c r="AU40" s="413"/>
      <c r="AV40" s="414">
        <v>75.628592209999994</v>
      </c>
      <c r="AW40" s="400">
        <v>75.628592209999994</v>
      </c>
      <c r="AX40" s="413"/>
      <c r="AY40" s="414">
        <v>79.799182209999998</v>
      </c>
      <c r="AZ40" s="400">
        <v>79.799182209999998</v>
      </c>
      <c r="BA40" s="413"/>
      <c r="BB40" s="414">
        <v>75.628592209999994</v>
      </c>
      <c r="BC40" s="400">
        <v>75.628592209999994</v>
      </c>
      <c r="BD40" s="413"/>
      <c r="BE40" s="413"/>
      <c r="BF40" s="402"/>
      <c r="BG40" s="413"/>
      <c r="BH40" s="413"/>
      <c r="BI40" s="402"/>
      <c r="BJ40" s="413"/>
      <c r="BK40" s="414">
        <v>8.5060887899999997</v>
      </c>
      <c r="BL40" s="400">
        <v>8.5060887899999997</v>
      </c>
      <c r="BM40" s="413"/>
      <c r="BN40" s="414">
        <v>5.9882077899999997</v>
      </c>
      <c r="BO40" s="400">
        <v>5.9882077899999997</v>
      </c>
      <c r="BP40" s="413"/>
      <c r="BQ40" s="417">
        <v>89.889913780000001</v>
      </c>
      <c r="BR40" s="403">
        <v>89.889913780000001</v>
      </c>
      <c r="BS40" s="413"/>
      <c r="BT40" s="417">
        <v>94.846954027999999</v>
      </c>
      <c r="BU40" s="403">
        <v>94.846954027999999</v>
      </c>
      <c r="BV40" s="403"/>
      <c r="BW40" s="384"/>
      <c r="BX40" s="408">
        <f t="shared" si="25"/>
        <v>0</v>
      </c>
      <c r="BY40" s="408">
        <f t="shared" si="24"/>
        <v>0</v>
      </c>
      <c r="BZ40" s="408">
        <f t="shared" si="24"/>
        <v>0</v>
      </c>
      <c r="CA40" s="408">
        <f t="shared" si="20"/>
        <v>0</v>
      </c>
      <c r="CB40" s="408">
        <f t="shared" si="20"/>
        <v>0</v>
      </c>
      <c r="CC40" s="408">
        <f t="shared" si="20"/>
        <v>0</v>
      </c>
      <c r="CD40" s="409">
        <f t="shared" si="26"/>
        <v>0</v>
      </c>
      <c r="CE40" s="409">
        <f t="shared" si="26"/>
        <v>75.628592209999994</v>
      </c>
      <c r="CF40" s="409">
        <f t="shared" si="26"/>
        <v>75.628592209999994</v>
      </c>
      <c r="CG40" s="409">
        <f t="shared" si="27"/>
        <v>0</v>
      </c>
      <c r="CH40" s="409">
        <f t="shared" si="27"/>
        <v>-75.628592209999994</v>
      </c>
      <c r="CI40" s="409">
        <f t="shared" si="27"/>
        <v>-75.628592209999994</v>
      </c>
      <c r="CJ40" s="408">
        <f t="shared" si="28"/>
        <v>0</v>
      </c>
      <c r="CK40" s="408">
        <f t="shared" si="28"/>
        <v>0</v>
      </c>
      <c r="CL40" s="408">
        <f t="shared" si="28"/>
        <v>0</v>
      </c>
      <c r="CM40" s="384"/>
      <c r="CN40" s="410">
        <f t="shared" si="29"/>
        <v>0</v>
      </c>
      <c r="CO40" s="399">
        <f t="shared" si="17"/>
        <v>0</v>
      </c>
      <c r="CP40" s="399">
        <f t="shared" si="18"/>
        <v>0</v>
      </c>
      <c r="CQ40" s="333">
        <f t="shared" si="9"/>
        <v>0</v>
      </c>
      <c r="CR40" s="333">
        <f t="shared" si="9"/>
        <v>5.2866999999999962</v>
      </c>
      <c r="CS40" s="333">
        <f t="shared" si="9"/>
        <v>5.2866999999999962</v>
      </c>
      <c r="CT40" s="333">
        <f t="shared" si="10"/>
        <v>0</v>
      </c>
      <c r="CU40" s="333">
        <f t="shared" si="10"/>
        <v>7.8045809999999989</v>
      </c>
      <c r="CV40" s="333">
        <f t="shared" si="10"/>
        <v>7.8045809999999989</v>
      </c>
    </row>
    <row r="41" spans="1:100" s="418" customFormat="1" ht="17.25" customHeight="1">
      <c r="A41" s="407" t="s">
        <v>357</v>
      </c>
      <c r="B41" s="377" t="s">
        <v>357</v>
      </c>
      <c r="C41" s="373" t="s">
        <v>357</v>
      </c>
      <c r="D41" s="377" t="s">
        <v>372</v>
      </c>
      <c r="E41" s="413"/>
      <c r="F41" s="414">
        <v>10361.315699999999</v>
      </c>
      <c r="G41" s="400">
        <v>10361.315699999999</v>
      </c>
      <c r="H41" s="413"/>
      <c r="I41" s="414">
        <v>-312.81501500000002</v>
      </c>
      <c r="J41" s="400">
        <v>-312.81501500000002</v>
      </c>
      <c r="K41" s="413"/>
      <c r="L41" s="414">
        <v>10048.500685000001</v>
      </c>
      <c r="M41" s="400">
        <v>10048.500685000001</v>
      </c>
      <c r="N41" s="413"/>
      <c r="O41" s="414">
        <v>10048.500685000001</v>
      </c>
      <c r="P41" s="400">
        <v>10048.500685000001</v>
      </c>
      <c r="Q41" s="413"/>
      <c r="R41" s="414">
        <v>-295.25878899999998</v>
      </c>
      <c r="S41" s="400">
        <v>-295.25878899999998</v>
      </c>
      <c r="T41" s="413"/>
      <c r="U41" s="414">
        <v>9753.2418959999995</v>
      </c>
      <c r="V41" s="400">
        <v>9753.2418959999995</v>
      </c>
      <c r="W41" s="413"/>
      <c r="X41" s="414">
        <v>-62.635219999999997</v>
      </c>
      <c r="Y41" s="400">
        <v>-62.635219999999997</v>
      </c>
      <c r="Z41" s="413"/>
      <c r="AA41" s="413"/>
      <c r="AB41" s="402"/>
      <c r="AC41" s="413"/>
      <c r="AD41" s="414">
        <v>9753.2418959999995</v>
      </c>
      <c r="AE41" s="400">
        <v>9753.2418959999995</v>
      </c>
      <c r="AF41" s="413"/>
      <c r="AG41" s="414">
        <v>8814.9416999999994</v>
      </c>
      <c r="AH41" s="400">
        <v>8814.9416999999994</v>
      </c>
      <c r="AI41" s="413"/>
      <c r="AJ41" s="414">
        <v>9371.3973900000001</v>
      </c>
      <c r="AK41" s="400">
        <v>9371.3973900000001</v>
      </c>
      <c r="AL41" s="413"/>
      <c r="AM41" s="414">
        <v>9371.3973900000001</v>
      </c>
      <c r="AN41" s="400">
        <v>9371.3973900000001</v>
      </c>
      <c r="AO41" s="413"/>
      <c r="AP41" s="414">
        <v>516.46278243999996</v>
      </c>
      <c r="AQ41" s="400">
        <v>516.46278243999996</v>
      </c>
      <c r="AR41" s="413"/>
      <c r="AS41" s="414">
        <v>1669.5044108</v>
      </c>
      <c r="AT41" s="400">
        <v>1669.5044108</v>
      </c>
      <c r="AU41" s="413"/>
      <c r="AV41" s="414">
        <v>6435.5155227599998</v>
      </c>
      <c r="AW41" s="400">
        <v>6435.5155227599998</v>
      </c>
      <c r="AX41" s="413"/>
      <c r="AY41" s="414">
        <v>8105.01993356</v>
      </c>
      <c r="AZ41" s="400">
        <v>8105.01993356</v>
      </c>
      <c r="BA41" s="413"/>
      <c r="BB41" s="414">
        <v>6398.9747096499996</v>
      </c>
      <c r="BC41" s="400">
        <v>6398.9747096499996</v>
      </c>
      <c r="BD41" s="413"/>
      <c r="BE41" s="414">
        <v>36.540813110000002</v>
      </c>
      <c r="BF41" s="400">
        <v>36.540813110000002</v>
      </c>
      <c r="BG41" s="413"/>
      <c r="BH41" s="413"/>
      <c r="BI41" s="402"/>
      <c r="BJ41" s="413"/>
      <c r="BK41" s="414">
        <v>3317.7263732400002</v>
      </c>
      <c r="BL41" s="400">
        <v>3317.7263732400002</v>
      </c>
      <c r="BM41" s="413"/>
      <c r="BN41" s="414">
        <v>3612.9851622400001</v>
      </c>
      <c r="BO41" s="400">
        <v>3612.9851622400001</v>
      </c>
      <c r="BP41" s="413"/>
      <c r="BQ41" s="417">
        <v>65.983347808000005</v>
      </c>
      <c r="BR41" s="403">
        <v>65.983347808000005</v>
      </c>
      <c r="BS41" s="413"/>
      <c r="BT41" s="417">
        <v>83.100778387000005</v>
      </c>
      <c r="BU41" s="403">
        <v>83.100778387000005</v>
      </c>
      <c r="BV41" s="403"/>
      <c r="BW41" s="384"/>
      <c r="BX41" s="408">
        <f t="shared" si="25"/>
        <v>0</v>
      </c>
      <c r="BY41" s="408">
        <f t="shared" si="24"/>
        <v>62.635219999999997</v>
      </c>
      <c r="BZ41" s="408">
        <f t="shared" si="24"/>
        <v>62.635219999999997</v>
      </c>
      <c r="CA41" s="408">
        <f t="shared" si="20"/>
        <v>0</v>
      </c>
      <c r="CB41" s="408">
        <f t="shared" si="20"/>
        <v>36.540813110000002</v>
      </c>
      <c r="CC41" s="408">
        <f t="shared" si="20"/>
        <v>36.540813110000002</v>
      </c>
      <c r="CD41" s="409">
        <f t="shared" si="26"/>
        <v>0</v>
      </c>
      <c r="CE41" s="409">
        <f t="shared" si="26"/>
        <v>6398.9747096499996</v>
      </c>
      <c r="CF41" s="409">
        <f t="shared" si="26"/>
        <v>6398.9747096499996</v>
      </c>
      <c r="CG41" s="409">
        <f t="shared" si="27"/>
        <v>0</v>
      </c>
      <c r="CH41" s="409">
        <f t="shared" si="27"/>
        <v>-6372.8803027599997</v>
      </c>
      <c r="CI41" s="409">
        <f t="shared" si="27"/>
        <v>-6372.8803027599997</v>
      </c>
      <c r="CJ41" s="408">
        <f t="shared" si="28"/>
        <v>0</v>
      </c>
      <c r="CK41" s="408">
        <f t="shared" si="28"/>
        <v>58.339083202709283</v>
      </c>
      <c r="CL41" s="408">
        <f t="shared" si="28"/>
        <v>58.339083202709283</v>
      </c>
      <c r="CM41" s="384"/>
      <c r="CN41" s="410">
        <f t="shared" si="29"/>
        <v>0</v>
      </c>
      <c r="CO41" s="399">
        <f t="shared" si="17"/>
        <v>62635220</v>
      </c>
      <c r="CP41" s="399">
        <f t="shared" si="18"/>
        <v>36540813.109999999</v>
      </c>
      <c r="CQ41" s="333">
        <f t="shared" si="9"/>
        <v>0</v>
      </c>
      <c r="CR41" s="333">
        <f t="shared" si="9"/>
        <v>989.91830999999911</v>
      </c>
      <c r="CS41" s="333">
        <f t="shared" si="9"/>
        <v>989.91830999999911</v>
      </c>
      <c r="CT41" s="333">
        <f t="shared" si="10"/>
        <v>0</v>
      </c>
      <c r="CU41" s="333">
        <f t="shared" si="10"/>
        <v>381.84450599999946</v>
      </c>
      <c r="CV41" s="333">
        <f t="shared" si="10"/>
        <v>381.84450599999946</v>
      </c>
    </row>
    <row r="42" spans="1:100" s="418" customFormat="1" ht="17.25" customHeight="1">
      <c r="A42" s="407" t="s">
        <v>357</v>
      </c>
      <c r="B42" s="377" t="s">
        <v>357</v>
      </c>
      <c r="C42" s="373" t="s">
        <v>357</v>
      </c>
      <c r="D42" s="377" t="s">
        <v>373</v>
      </c>
      <c r="E42" s="414">
        <v>0.183</v>
      </c>
      <c r="F42" s="413"/>
      <c r="G42" s="400">
        <v>0.183</v>
      </c>
      <c r="H42" s="412">
        <v>0</v>
      </c>
      <c r="I42" s="413"/>
      <c r="J42" s="401">
        <v>0</v>
      </c>
      <c r="K42" s="414">
        <v>0.183</v>
      </c>
      <c r="L42" s="413"/>
      <c r="M42" s="400">
        <v>0.183</v>
      </c>
      <c r="N42" s="414">
        <v>0.183</v>
      </c>
      <c r="O42" s="413"/>
      <c r="P42" s="400">
        <v>0.183</v>
      </c>
      <c r="Q42" s="414">
        <v>0</v>
      </c>
      <c r="R42" s="413"/>
      <c r="S42" s="400">
        <v>0</v>
      </c>
      <c r="T42" s="414">
        <v>0.183</v>
      </c>
      <c r="U42" s="413"/>
      <c r="V42" s="400">
        <v>0.183</v>
      </c>
      <c r="W42" s="413"/>
      <c r="X42" s="413"/>
      <c r="Y42" s="402"/>
      <c r="Z42" s="413"/>
      <c r="AA42" s="413"/>
      <c r="AB42" s="402"/>
      <c r="AC42" s="414">
        <v>0.183</v>
      </c>
      <c r="AD42" s="413"/>
      <c r="AE42" s="400">
        <v>0.183</v>
      </c>
      <c r="AF42" s="414">
        <v>0.15240000000000001</v>
      </c>
      <c r="AG42" s="413"/>
      <c r="AH42" s="400">
        <v>0.15240000000000001</v>
      </c>
      <c r="AI42" s="414">
        <v>0.183</v>
      </c>
      <c r="AJ42" s="413"/>
      <c r="AK42" s="400">
        <v>0.183</v>
      </c>
      <c r="AL42" s="414">
        <v>0.183</v>
      </c>
      <c r="AM42" s="413"/>
      <c r="AN42" s="400">
        <v>0.183</v>
      </c>
      <c r="AO42" s="412">
        <v>0</v>
      </c>
      <c r="AP42" s="413"/>
      <c r="AQ42" s="401">
        <v>0</v>
      </c>
      <c r="AR42" s="412">
        <v>0</v>
      </c>
      <c r="AS42" s="413"/>
      <c r="AT42" s="401">
        <v>0</v>
      </c>
      <c r="AU42" s="414">
        <v>0.18171077999999999</v>
      </c>
      <c r="AV42" s="413"/>
      <c r="AW42" s="400">
        <v>0.18171077999999999</v>
      </c>
      <c r="AX42" s="414">
        <v>0.18171077999999999</v>
      </c>
      <c r="AY42" s="413"/>
      <c r="AZ42" s="400">
        <v>0.18171077999999999</v>
      </c>
      <c r="BA42" s="414">
        <v>0.18171077999999999</v>
      </c>
      <c r="BB42" s="413"/>
      <c r="BC42" s="400">
        <v>0.18171077999999999</v>
      </c>
      <c r="BD42" s="413"/>
      <c r="BE42" s="413"/>
      <c r="BF42" s="402"/>
      <c r="BG42" s="413"/>
      <c r="BH42" s="413"/>
      <c r="BI42" s="402"/>
      <c r="BJ42" s="414">
        <v>1.28922E-3</v>
      </c>
      <c r="BK42" s="413"/>
      <c r="BL42" s="400">
        <v>1.28922E-3</v>
      </c>
      <c r="BM42" s="414">
        <v>1.28922E-3</v>
      </c>
      <c r="BN42" s="413"/>
      <c r="BO42" s="400">
        <v>1.28922E-3</v>
      </c>
      <c r="BP42" s="417">
        <v>99.295508197000004</v>
      </c>
      <c r="BQ42" s="413"/>
      <c r="BR42" s="403">
        <v>99.295508197000004</v>
      </c>
      <c r="BS42" s="417">
        <v>99.295508197000004</v>
      </c>
      <c r="BT42" s="413"/>
      <c r="BU42" s="403">
        <v>99.295508197000004</v>
      </c>
      <c r="BV42" s="403"/>
      <c r="BW42" s="384"/>
      <c r="BX42" s="408">
        <f t="shared" si="25"/>
        <v>0</v>
      </c>
      <c r="BY42" s="408">
        <f t="shared" si="24"/>
        <v>0</v>
      </c>
      <c r="BZ42" s="408">
        <f t="shared" si="24"/>
        <v>0</v>
      </c>
      <c r="CA42" s="408">
        <f t="shared" si="20"/>
        <v>0</v>
      </c>
      <c r="CB42" s="408">
        <f t="shared" si="20"/>
        <v>0</v>
      </c>
      <c r="CC42" s="408">
        <f t="shared" si="20"/>
        <v>0</v>
      </c>
      <c r="CD42" s="409">
        <f t="shared" si="26"/>
        <v>0.18171077999999999</v>
      </c>
      <c r="CE42" s="409">
        <f t="shared" si="26"/>
        <v>0</v>
      </c>
      <c r="CF42" s="409">
        <f t="shared" si="26"/>
        <v>0.18171077999999999</v>
      </c>
      <c r="CG42" s="409">
        <f t="shared" si="27"/>
        <v>-0.18171077999999999</v>
      </c>
      <c r="CH42" s="409">
        <f t="shared" si="27"/>
        <v>0</v>
      </c>
      <c r="CI42" s="409">
        <f t="shared" si="27"/>
        <v>-0.18171077999999999</v>
      </c>
      <c r="CJ42" s="408">
        <f t="shared" si="28"/>
        <v>0</v>
      </c>
      <c r="CK42" s="408">
        <f t="shared" si="28"/>
        <v>0</v>
      </c>
      <c r="CL42" s="408">
        <f t="shared" si="28"/>
        <v>0</v>
      </c>
      <c r="CM42" s="384"/>
      <c r="CN42" s="410">
        <f t="shared" si="29"/>
        <v>183000</v>
      </c>
      <c r="CO42" s="399">
        <f t="shared" si="17"/>
        <v>0</v>
      </c>
      <c r="CP42" s="399">
        <f t="shared" si="18"/>
        <v>0</v>
      </c>
      <c r="CQ42" s="333">
        <f t="shared" si="9"/>
        <v>0</v>
      </c>
      <c r="CR42" s="333">
        <f t="shared" si="9"/>
        <v>0</v>
      </c>
      <c r="CS42" s="333">
        <f t="shared" si="9"/>
        <v>0</v>
      </c>
      <c r="CT42" s="333">
        <f t="shared" si="10"/>
        <v>0</v>
      </c>
      <c r="CU42" s="333">
        <f t="shared" si="10"/>
        <v>0</v>
      </c>
      <c r="CV42" s="333">
        <f t="shared" si="10"/>
        <v>0</v>
      </c>
    </row>
    <row r="43" spans="1:100" s="418" customFormat="1" ht="17.25" customHeight="1">
      <c r="A43" s="407" t="s">
        <v>357</v>
      </c>
      <c r="B43" s="377" t="s">
        <v>357</v>
      </c>
      <c r="C43" s="373" t="s">
        <v>357</v>
      </c>
      <c r="D43" s="377" t="s">
        <v>374</v>
      </c>
      <c r="E43" s="414">
        <v>26.5</v>
      </c>
      <c r="F43" s="413"/>
      <c r="G43" s="400">
        <v>26.5</v>
      </c>
      <c r="H43" s="412">
        <v>0</v>
      </c>
      <c r="I43" s="413"/>
      <c r="J43" s="401">
        <v>0</v>
      </c>
      <c r="K43" s="414">
        <v>26.5</v>
      </c>
      <c r="L43" s="413"/>
      <c r="M43" s="400">
        <v>26.5</v>
      </c>
      <c r="N43" s="414">
        <v>26.5</v>
      </c>
      <c r="O43" s="413"/>
      <c r="P43" s="400">
        <v>26.5</v>
      </c>
      <c r="Q43" s="414">
        <v>-6.6203000000000003</v>
      </c>
      <c r="R43" s="413"/>
      <c r="S43" s="400">
        <v>-6.6203000000000003</v>
      </c>
      <c r="T43" s="414">
        <v>19.8797</v>
      </c>
      <c r="U43" s="413"/>
      <c r="V43" s="400">
        <v>19.8797</v>
      </c>
      <c r="W43" s="413"/>
      <c r="X43" s="413"/>
      <c r="Y43" s="402"/>
      <c r="Z43" s="413"/>
      <c r="AA43" s="413"/>
      <c r="AB43" s="402"/>
      <c r="AC43" s="414">
        <v>19.8797</v>
      </c>
      <c r="AD43" s="413"/>
      <c r="AE43" s="400">
        <v>19.8797</v>
      </c>
      <c r="AF43" s="414">
        <v>22.524999999999999</v>
      </c>
      <c r="AG43" s="413"/>
      <c r="AH43" s="400">
        <v>22.524999999999999</v>
      </c>
      <c r="AI43" s="414">
        <v>26.5</v>
      </c>
      <c r="AJ43" s="413"/>
      <c r="AK43" s="400">
        <v>26.5</v>
      </c>
      <c r="AL43" s="414">
        <v>26.5</v>
      </c>
      <c r="AM43" s="413"/>
      <c r="AN43" s="400">
        <v>26.5</v>
      </c>
      <c r="AO43" s="412">
        <v>0</v>
      </c>
      <c r="AP43" s="413"/>
      <c r="AQ43" s="401">
        <v>0</v>
      </c>
      <c r="AR43" s="414">
        <v>0.84392299999999998</v>
      </c>
      <c r="AS43" s="413"/>
      <c r="AT43" s="400">
        <v>0.84392299999999998</v>
      </c>
      <c r="AU43" s="414">
        <v>6.0847507399999996</v>
      </c>
      <c r="AV43" s="413"/>
      <c r="AW43" s="400">
        <v>6.0847507399999996</v>
      </c>
      <c r="AX43" s="414">
        <v>6.9286737399999998</v>
      </c>
      <c r="AY43" s="413"/>
      <c r="AZ43" s="400">
        <v>6.9286737399999998</v>
      </c>
      <c r="BA43" s="414">
        <v>6.0847507399999996</v>
      </c>
      <c r="BB43" s="413"/>
      <c r="BC43" s="400">
        <v>6.0847507399999996</v>
      </c>
      <c r="BD43" s="413"/>
      <c r="BE43" s="413"/>
      <c r="BF43" s="402"/>
      <c r="BG43" s="413"/>
      <c r="BH43" s="413"/>
      <c r="BI43" s="402"/>
      <c r="BJ43" s="414">
        <v>13.794949259999999</v>
      </c>
      <c r="BK43" s="413"/>
      <c r="BL43" s="400">
        <v>13.794949259999999</v>
      </c>
      <c r="BM43" s="414">
        <v>20.41524926</v>
      </c>
      <c r="BN43" s="413"/>
      <c r="BO43" s="400">
        <v>20.41524926</v>
      </c>
      <c r="BP43" s="417">
        <v>30.607859978</v>
      </c>
      <c r="BQ43" s="413"/>
      <c r="BR43" s="403">
        <v>30.607859978</v>
      </c>
      <c r="BS43" s="417">
        <v>34.853009552000003</v>
      </c>
      <c r="BT43" s="413"/>
      <c r="BU43" s="403">
        <v>34.853009552000003</v>
      </c>
      <c r="BV43" s="403"/>
      <c r="BW43" s="384"/>
      <c r="BX43" s="408">
        <f t="shared" si="25"/>
        <v>0</v>
      </c>
      <c r="BY43" s="408">
        <f t="shared" si="24"/>
        <v>0</v>
      </c>
      <c r="BZ43" s="408">
        <f t="shared" si="24"/>
        <v>0</v>
      </c>
      <c r="CA43" s="408">
        <f t="shared" si="20"/>
        <v>0</v>
      </c>
      <c r="CB43" s="408">
        <f t="shared" si="20"/>
        <v>0</v>
      </c>
      <c r="CC43" s="408">
        <f t="shared" si="20"/>
        <v>0</v>
      </c>
      <c r="CD43" s="409">
        <f t="shared" si="26"/>
        <v>6.0847507399999996</v>
      </c>
      <c r="CE43" s="409">
        <f t="shared" si="26"/>
        <v>0</v>
      </c>
      <c r="CF43" s="409">
        <f t="shared" si="26"/>
        <v>6.0847507399999996</v>
      </c>
      <c r="CG43" s="409">
        <f t="shared" si="27"/>
        <v>-6.0847507399999996</v>
      </c>
      <c r="CH43" s="409">
        <f t="shared" si="27"/>
        <v>0</v>
      </c>
      <c r="CI43" s="409">
        <f t="shared" si="27"/>
        <v>-6.0847507399999996</v>
      </c>
      <c r="CJ43" s="408">
        <f t="shared" si="28"/>
        <v>0</v>
      </c>
      <c r="CK43" s="408">
        <f t="shared" si="28"/>
        <v>0</v>
      </c>
      <c r="CL43" s="408">
        <f t="shared" si="28"/>
        <v>0</v>
      </c>
      <c r="CM43" s="384"/>
      <c r="CN43" s="410">
        <f t="shared" si="29"/>
        <v>19879700</v>
      </c>
      <c r="CO43" s="399">
        <f t="shared" si="17"/>
        <v>0</v>
      </c>
      <c r="CP43" s="399">
        <f t="shared" si="18"/>
        <v>0</v>
      </c>
      <c r="CQ43" s="333">
        <f t="shared" si="9"/>
        <v>0</v>
      </c>
      <c r="CR43" s="333">
        <f t="shared" si="9"/>
        <v>0</v>
      </c>
      <c r="CS43" s="333">
        <f t="shared" si="9"/>
        <v>0</v>
      </c>
      <c r="CT43" s="333">
        <f t="shared" si="10"/>
        <v>-6.6203000000000003</v>
      </c>
      <c r="CU43" s="333">
        <f t="shared" si="10"/>
        <v>0</v>
      </c>
      <c r="CV43" s="333">
        <f t="shared" si="10"/>
        <v>-6.6203000000000003</v>
      </c>
    </row>
    <row r="44" spans="1:100" s="418" customFormat="1" ht="23.25" customHeight="1">
      <c r="A44" s="407" t="s">
        <v>358</v>
      </c>
      <c r="B44" s="377" t="s">
        <v>357</v>
      </c>
      <c r="C44" s="373" t="s">
        <v>405</v>
      </c>
      <c r="D44" s="378" t="s">
        <v>84</v>
      </c>
      <c r="E44" s="400">
        <v>153.41890000000001</v>
      </c>
      <c r="F44" s="400">
        <v>995</v>
      </c>
      <c r="G44" s="400">
        <v>1148.4188999999999</v>
      </c>
      <c r="H44" s="401">
        <v>0</v>
      </c>
      <c r="I44" s="400">
        <v>-7.0000000000000007E-2</v>
      </c>
      <c r="J44" s="400">
        <v>-7.0000000000000007E-2</v>
      </c>
      <c r="K44" s="400">
        <v>153.41890000000001</v>
      </c>
      <c r="L44" s="400">
        <v>994.93</v>
      </c>
      <c r="M44" s="400">
        <v>1148.3489</v>
      </c>
      <c r="N44" s="400">
        <v>153.41890000000001</v>
      </c>
      <c r="O44" s="400">
        <v>994.93</v>
      </c>
      <c r="P44" s="400">
        <v>1148.3489</v>
      </c>
      <c r="Q44" s="400">
        <v>10.546286</v>
      </c>
      <c r="R44" s="400">
        <v>-15.614198</v>
      </c>
      <c r="S44" s="400">
        <v>-5.0679119999999998</v>
      </c>
      <c r="T44" s="400">
        <v>163.96518599999999</v>
      </c>
      <c r="U44" s="400">
        <v>979.31580199999996</v>
      </c>
      <c r="V44" s="400">
        <v>1143.280988</v>
      </c>
      <c r="W44" s="402">
        <v>-1.36</v>
      </c>
      <c r="X44" s="402"/>
      <c r="Y44" s="402">
        <v>-1.36</v>
      </c>
      <c r="Z44" s="402"/>
      <c r="AA44" s="402"/>
      <c r="AB44" s="402"/>
      <c r="AC44" s="400">
        <v>163.96518599999999</v>
      </c>
      <c r="AD44" s="400">
        <v>979.31580199999996</v>
      </c>
      <c r="AE44" s="400">
        <v>1143.280988</v>
      </c>
      <c r="AF44" s="400">
        <v>125.09425</v>
      </c>
      <c r="AG44" s="400">
        <v>918.44150000000002</v>
      </c>
      <c r="AH44" s="400">
        <v>1043.53575</v>
      </c>
      <c r="AI44" s="400">
        <v>153.41890000000001</v>
      </c>
      <c r="AJ44" s="400">
        <v>908.51099999999997</v>
      </c>
      <c r="AK44" s="400">
        <v>1061.9299000000001</v>
      </c>
      <c r="AL44" s="400">
        <v>153.41890000000001</v>
      </c>
      <c r="AM44" s="400">
        <v>908.51099999999997</v>
      </c>
      <c r="AN44" s="400">
        <v>1061.9299000000001</v>
      </c>
      <c r="AO44" s="401">
        <v>0</v>
      </c>
      <c r="AP44" s="400">
        <v>20.1334555</v>
      </c>
      <c r="AQ44" s="400">
        <v>20.1334555</v>
      </c>
      <c r="AR44" s="400">
        <v>16.34973845</v>
      </c>
      <c r="AS44" s="400">
        <v>80.98531328</v>
      </c>
      <c r="AT44" s="400">
        <v>97.335051730000004</v>
      </c>
      <c r="AU44" s="400">
        <v>118.80389194</v>
      </c>
      <c r="AV44" s="400">
        <v>787.65627061999999</v>
      </c>
      <c r="AW44" s="400">
        <v>906.46016255999996</v>
      </c>
      <c r="AX44" s="400">
        <v>135.15363038999999</v>
      </c>
      <c r="AY44" s="400">
        <v>868.6415839</v>
      </c>
      <c r="AZ44" s="400">
        <v>1003.79521429</v>
      </c>
      <c r="BA44" s="400">
        <v>117.89520354</v>
      </c>
      <c r="BB44" s="400">
        <v>787.65627061999999</v>
      </c>
      <c r="BC44" s="400">
        <v>905.55147416</v>
      </c>
      <c r="BD44" s="402">
        <v>0.90868839999999995</v>
      </c>
      <c r="BE44" s="402"/>
      <c r="BF44" s="402">
        <v>0.90868839999999995</v>
      </c>
      <c r="BG44" s="402"/>
      <c r="BH44" s="402"/>
      <c r="BI44" s="402"/>
      <c r="BJ44" s="400">
        <v>45.161294060000003</v>
      </c>
      <c r="BK44" s="400">
        <v>191.65953138</v>
      </c>
      <c r="BL44" s="400">
        <v>236.82082543999999</v>
      </c>
      <c r="BM44" s="400">
        <v>34.615008060000001</v>
      </c>
      <c r="BN44" s="400">
        <v>207.27372937999999</v>
      </c>
      <c r="BO44" s="400">
        <v>241.88873744</v>
      </c>
      <c r="BP44" s="403">
        <v>72.456778685000003</v>
      </c>
      <c r="BQ44" s="403">
        <v>80.429241415999996</v>
      </c>
      <c r="BR44" s="403">
        <v>79.285859912999996</v>
      </c>
      <c r="BS44" s="403">
        <v>82.428248147000005</v>
      </c>
      <c r="BT44" s="403">
        <v>88.698822394999993</v>
      </c>
      <c r="BU44" s="403">
        <v>87.799519524999994</v>
      </c>
      <c r="BV44" s="403"/>
      <c r="BW44" s="384"/>
      <c r="BX44" s="408">
        <f t="shared" si="25"/>
        <v>1.36</v>
      </c>
      <c r="BY44" s="408">
        <f t="shared" si="24"/>
        <v>0</v>
      </c>
      <c r="BZ44" s="408">
        <f t="shared" si="24"/>
        <v>1.36</v>
      </c>
      <c r="CA44" s="408">
        <f t="shared" si="20"/>
        <v>0.90868839999999995</v>
      </c>
      <c r="CB44" s="408">
        <f t="shared" si="20"/>
        <v>0</v>
      </c>
      <c r="CC44" s="408">
        <f t="shared" si="20"/>
        <v>0.90868839999999995</v>
      </c>
      <c r="CD44" s="409">
        <f t="shared" si="26"/>
        <v>117.89520354</v>
      </c>
      <c r="CE44" s="409">
        <f t="shared" si="26"/>
        <v>787.65627061999999</v>
      </c>
      <c r="CF44" s="409">
        <f t="shared" si="26"/>
        <v>905.55147416</v>
      </c>
      <c r="CG44" s="409">
        <f t="shared" si="27"/>
        <v>-117.44389194</v>
      </c>
      <c r="CH44" s="409">
        <f t="shared" si="27"/>
        <v>-787.65627061999999</v>
      </c>
      <c r="CI44" s="409">
        <f t="shared" si="27"/>
        <v>-905.10016255999994</v>
      </c>
      <c r="CJ44" s="408">
        <f t="shared" si="28"/>
        <v>66.815323529411756</v>
      </c>
      <c r="CK44" s="408">
        <f t="shared" si="28"/>
        <v>0</v>
      </c>
      <c r="CL44" s="408">
        <f t="shared" si="28"/>
        <v>66.815323529411756</v>
      </c>
      <c r="CM44" s="384"/>
      <c r="CN44" s="410">
        <f t="shared" si="29"/>
        <v>163965186</v>
      </c>
      <c r="CO44" s="399">
        <f t="shared" si="17"/>
        <v>1360000</v>
      </c>
      <c r="CP44" s="399">
        <f t="shared" si="18"/>
        <v>908688.39999999991</v>
      </c>
      <c r="CQ44" s="333">
        <f t="shared" ref="CQ44:CS75" si="30">E44-AL44</f>
        <v>0</v>
      </c>
      <c r="CR44" s="333">
        <f t="shared" si="30"/>
        <v>86.489000000000033</v>
      </c>
      <c r="CS44" s="333">
        <f t="shared" si="30"/>
        <v>86.488999999999805</v>
      </c>
      <c r="CT44" s="333">
        <f t="shared" ref="CT44:CV75" si="31">AC44-AL44</f>
        <v>10.546285999999981</v>
      </c>
      <c r="CU44" s="333">
        <f t="shared" si="31"/>
        <v>70.804801999999995</v>
      </c>
      <c r="CV44" s="333">
        <f t="shared" si="31"/>
        <v>81.351087999999891</v>
      </c>
    </row>
    <row r="45" spans="1:100" s="418" customFormat="1" ht="17.25" customHeight="1">
      <c r="A45" s="407" t="s">
        <v>357</v>
      </c>
      <c r="B45" s="377" t="s">
        <v>357</v>
      </c>
      <c r="C45" s="373" t="s">
        <v>357</v>
      </c>
      <c r="D45" s="377" t="s">
        <v>362</v>
      </c>
      <c r="E45" s="412">
        <v>0</v>
      </c>
      <c r="F45" s="413"/>
      <c r="G45" s="401">
        <v>0</v>
      </c>
      <c r="H45" s="412">
        <v>0</v>
      </c>
      <c r="I45" s="413"/>
      <c r="J45" s="401">
        <v>0</v>
      </c>
      <c r="K45" s="412">
        <v>0</v>
      </c>
      <c r="L45" s="413"/>
      <c r="M45" s="401">
        <v>0</v>
      </c>
      <c r="N45" s="414">
        <v>86.9161</v>
      </c>
      <c r="O45" s="413"/>
      <c r="P45" s="400">
        <v>86.9161</v>
      </c>
      <c r="Q45" s="412">
        <v>0</v>
      </c>
      <c r="R45" s="413"/>
      <c r="S45" s="401">
        <v>0</v>
      </c>
      <c r="T45" s="414">
        <v>86.9161</v>
      </c>
      <c r="U45" s="413"/>
      <c r="V45" s="400">
        <v>86.9161</v>
      </c>
      <c r="W45" s="413"/>
      <c r="X45" s="413"/>
      <c r="Y45" s="402"/>
      <c r="Z45" s="413"/>
      <c r="AA45" s="413"/>
      <c r="AB45" s="402"/>
      <c r="AC45" s="412">
        <v>0</v>
      </c>
      <c r="AD45" s="413"/>
      <c r="AE45" s="401">
        <v>0</v>
      </c>
      <c r="AF45" s="412">
        <v>0</v>
      </c>
      <c r="AG45" s="413"/>
      <c r="AH45" s="401">
        <v>0</v>
      </c>
      <c r="AI45" s="412">
        <v>0</v>
      </c>
      <c r="AJ45" s="413"/>
      <c r="AK45" s="401">
        <v>0</v>
      </c>
      <c r="AL45" s="412">
        <v>0</v>
      </c>
      <c r="AM45" s="413"/>
      <c r="AN45" s="401">
        <v>0</v>
      </c>
      <c r="AO45" s="412">
        <v>0</v>
      </c>
      <c r="AP45" s="413"/>
      <c r="AQ45" s="401">
        <v>0</v>
      </c>
      <c r="AR45" s="412">
        <v>0</v>
      </c>
      <c r="AS45" s="413"/>
      <c r="AT45" s="401">
        <v>0</v>
      </c>
      <c r="AU45" s="412">
        <v>0</v>
      </c>
      <c r="AV45" s="413"/>
      <c r="AW45" s="401">
        <v>0</v>
      </c>
      <c r="AX45" s="412">
        <v>0</v>
      </c>
      <c r="AY45" s="413"/>
      <c r="AZ45" s="401">
        <v>0</v>
      </c>
      <c r="BA45" s="412">
        <v>0</v>
      </c>
      <c r="BB45" s="413"/>
      <c r="BC45" s="401">
        <v>0</v>
      </c>
      <c r="BD45" s="413"/>
      <c r="BE45" s="413"/>
      <c r="BF45" s="402"/>
      <c r="BG45" s="413"/>
      <c r="BH45" s="413"/>
      <c r="BI45" s="402"/>
      <c r="BJ45" s="414">
        <v>86.9161</v>
      </c>
      <c r="BK45" s="413"/>
      <c r="BL45" s="400">
        <v>86.9161</v>
      </c>
      <c r="BM45" s="412">
        <v>0</v>
      </c>
      <c r="BN45" s="413"/>
      <c r="BO45" s="401">
        <v>0</v>
      </c>
      <c r="BP45" s="415">
        <v>0</v>
      </c>
      <c r="BQ45" s="413"/>
      <c r="BR45" s="416">
        <v>0</v>
      </c>
      <c r="BS45" s="415">
        <v>0</v>
      </c>
      <c r="BT45" s="413"/>
      <c r="BU45" s="416">
        <v>0</v>
      </c>
      <c r="BV45" s="416"/>
      <c r="BW45" s="384"/>
      <c r="BX45" s="408">
        <f t="shared" si="25"/>
        <v>0</v>
      </c>
      <c r="BY45" s="408">
        <f t="shared" si="24"/>
        <v>0</v>
      </c>
      <c r="BZ45" s="408">
        <f t="shared" si="24"/>
        <v>0</v>
      </c>
      <c r="CA45" s="408">
        <f t="shared" si="20"/>
        <v>0</v>
      </c>
      <c r="CB45" s="408">
        <f t="shared" si="20"/>
        <v>0</v>
      </c>
      <c r="CC45" s="408">
        <f t="shared" si="20"/>
        <v>0</v>
      </c>
      <c r="CD45" s="409">
        <f t="shared" si="26"/>
        <v>0</v>
      </c>
      <c r="CE45" s="409">
        <f t="shared" si="26"/>
        <v>0</v>
      </c>
      <c r="CF45" s="409">
        <f t="shared" si="26"/>
        <v>0</v>
      </c>
      <c r="CG45" s="409">
        <f t="shared" si="27"/>
        <v>0</v>
      </c>
      <c r="CH45" s="409">
        <f t="shared" si="27"/>
        <v>0</v>
      </c>
      <c r="CI45" s="409">
        <f t="shared" si="27"/>
        <v>0</v>
      </c>
      <c r="CJ45" s="408">
        <f t="shared" si="28"/>
        <v>0</v>
      </c>
      <c r="CK45" s="408">
        <f t="shared" si="28"/>
        <v>0</v>
      </c>
      <c r="CL45" s="408">
        <f t="shared" si="28"/>
        <v>0</v>
      </c>
      <c r="CM45" s="384"/>
      <c r="CN45" s="410">
        <f t="shared" si="29"/>
        <v>0</v>
      </c>
      <c r="CO45" s="399">
        <f t="shared" si="17"/>
        <v>0</v>
      </c>
      <c r="CP45" s="399">
        <f t="shared" si="18"/>
        <v>0</v>
      </c>
      <c r="CQ45" s="333">
        <f t="shared" si="30"/>
        <v>0</v>
      </c>
      <c r="CR45" s="333">
        <f t="shared" si="30"/>
        <v>0</v>
      </c>
      <c r="CS45" s="333">
        <f t="shared" si="30"/>
        <v>0</v>
      </c>
      <c r="CT45" s="333">
        <f t="shared" si="31"/>
        <v>0</v>
      </c>
      <c r="CU45" s="333">
        <f t="shared" si="31"/>
        <v>0</v>
      </c>
      <c r="CV45" s="333">
        <f t="shared" si="31"/>
        <v>0</v>
      </c>
    </row>
    <row r="46" spans="1:100" s="418" customFormat="1" ht="17.25" customHeight="1">
      <c r="A46" s="407" t="s">
        <v>357</v>
      </c>
      <c r="B46" s="377" t="s">
        <v>357</v>
      </c>
      <c r="C46" s="373" t="s">
        <v>357</v>
      </c>
      <c r="D46" s="377" t="s">
        <v>363</v>
      </c>
      <c r="E46" s="414">
        <v>17.896699999999999</v>
      </c>
      <c r="F46" s="413"/>
      <c r="G46" s="400">
        <v>17.896699999999999</v>
      </c>
      <c r="H46" s="412">
        <v>0</v>
      </c>
      <c r="I46" s="413"/>
      <c r="J46" s="401">
        <v>0</v>
      </c>
      <c r="K46" s="414">
        <v>17.896699999999999</v>
      </c>
      <c r="L46" s="413"/>
      <c r="M46" s="400">
        <v>17.896699999999999</v>
      </c>
      <c r="N46" s="412">
        <v>0</v>
      </c>
      <c r="O46" s="413"/>
      <c r="P46" s="401">
        <v>0</v>
      </c>
      <c r="Q46" s="412">
        <v>0</v>
      </c>
      <c r="R46" s="413"/>
      <c r="S46" s="401">
        <v>0</v>
      </c>
      <c r="T46" s="412">
        <v>0</v>
      </c>
      <c r="U46" s="413"/>
      <c r="V46" s="401">
        <v>0</v>
      </c>
      <c r="W46" s="413"/>
      <c r="X46" s="413"/>
      <c r="Y46" s="402"/>
      <c r="Z46" s="413"/>
      <c r="AA46" s="413"/>
      <c r="AB46" s="402"/>
      <c r="AC46" s="414">
        <v>17.896699999999999</v>
      </c>
      <c r="AD46" s="413"/>
      <c r="AE46" s="400">
        <v>17.896699999999999</v>
      </c>
      <c r="AF46" s="414">
        <v>14.9011</v>
      </c>
      <c r="AG46" s="413"/>
      <c r="AH46" s="400">
        <v>14.9011</v>
      </c>
      <c r="AI46" s="414">
        <v>17.896699999999999</v>
      </c>
      <c r="AJ46" s="413"/>
      <c r="AK46" s="400">
        <v>17.896699999999999</v>
      </c>
      <c r="AL46" s="414">
        <v>17.896699999999999</v>
      </c>
      <c r="AM46" s="413"/>
      <c r="AN46" s="400">
        <v>17.896699999999999</v>
      </c>
      <c r="AO46" s="412">
        <v>0</v>
      </c>
      <c r="AP46" s="413"/>
      <c r="AQ46" s="401">
        <v>0</v>
      </c>
      <c r="AR46" s="412">
        <v>0</v>
      </c>
      <c r="AS46" s="413"/>
      <c r="AT46" s="401">
        <v>0</v>
      </c>
      <c r="AU46" s="414">
        <v>15.653393919999999</v>
      </c>
      <c r="AV46" s="413"/>
      <c r="AW46" s="400">
        <v>15.653393919999999</v>
      </c>
      <c r="AX46" s="414">
        <v>15.653393919999999</v>
      </c>
      <c r="AY46" s="413"/>
      <c r="AZ46" s="400">
        <v>15.653393919999999</v>
      </c>
      <c r="BA46" s="414">
        <v>15.653393919999999</v>
      </c>
      <c r="BB46" s="413"/>
      <c r="BC46" s="400">
        <v>15.653393919999999</v>
      </c>
      <c r="BD46" s="413"/>
      <c r="BE46" s="413"/>
      <c r="BF46" s="402"/>
      <c r="BG46" s="413"/>
      <c r="BH46" s="413"/>
      <c r="BI46" s="402"/>
      <c r="BJ46" s="414">
        <v>-15.653393919999999</v>
      </c>
      <c r="BK46" s="413"/>
      <c r="BL46" s="400">
        <v>-15.653393919999999</v>
      </c>
      <c r="BM46" s="414">
        <v>2.24330608</v>
      </c>
      <c r="BN46" s="413"/>
      <c r="BO46" s="400">
        <v>2.24330608</v>
      </c>
      <c r="BP46" s="417">
        <v>87.465252923999998</v>
      </c>
      <c r="BQ46" s="413"/>
      <c r="BR46" s="403">
        <v>87.465252923999998</v>
      </c>
      <c r="BS46" s="417">
        <v>87.465252923999998</v>
      </c>
      <c r="BT46" s="413"/>
      <c r="BU46" s="403">
        <v>87.465252923999998</v>
      </c>
      <c r="BV46" s="403"/>
      <c r="BW46" s="384"/>
      <c r="BX46" s="408">
        <f t="shared" si="25"/>
        <v>0</v>
      </c>
      <c r="BY46" s="408">
        <f t="shared" si="24"/>
        <v>0</v>
      </c>
      <c r="BZ46" s="408">
        <f t="shared" si="24"/>
        <v>0</v>
      </c>
      <c r="CA46" s="408">
        <f t="shared" si="20"/>
        <v>0</v>
      </c>
      <c r="CB46" s="408">
        <f t="shared" si="20"/>
        <v>0</v>
      </c>
      <c r="CC46" s="408">
        <f t="shared" si="20"/>
        <v>0</v>
      </c>
      <c r="CD46" s="409">
        <f t="shared" si="26"/>
        <v>15.653393919999999</v>
      </c>
      <c r="CE46" s="409">
        <f t="shared" si="26"/>
        <v>0</v>
      </c>
      <c r="CF46" s="409">
        <f t="shared" si="26"/>
        <v>15.653393919999999</v>
      </c>
      <c r="CG46" s="409">
        <f t="shared" si="27"/>
        <v>-15.653393919999999</v>
      </c>
      <c r="CH46" s="409">
        <f t="shared" si="27"/>
        <v>0</v>
      </c>
      <c r="CI46" s="409">
        <f t="shared" si="27"/>
        <v>-15.653393919999999</v>
      </c>
      <c r="CJ46" s="408">
        <f t="shared" si="28"/>
        <v>0</v>
      </c>
      <c r="CK46" s="408">
        <f t="shared" si="28"/>
        <v>0</v>
      </c>
      <c r="CL46" s="408">
        <f t="shared" si="28"/>
        <v>0</v>
      </c>
      <c r="CM46" s="384"/>
      <c r="CN46" s="410">
        <f t="shared" si="29"/>
        <v>17896700</v>
      </c>
      <c r="CO46" s="399">
        <f t="shared" si="17"/>
        <v>0</v>
      </c>
      <c r="CP46" s="399">
        <f t="shared" si="18"/>
        <v>0</v>
      </c>
      <c r="CQ46" s="333">
        <f t="shared" si="30"/>
        <v>0</v>
      </c>
      <c r="CR46" s="333">
        <f t="shared" si="30"/>
        <v>0</v>
      </c>
      <c r="CS46" s="333">
        <f t="shared" si="30"/>
        <v>0</v>
      </c>
      <c r="CT46" s="333">
        <f t="shared" si="31"/>
        <v>0</v>
      </c>
      <c r="CU46" s="333">
        <f t="shared" si="31"/>
        <v>0</v>
      </c>
      <c r="CV46" s="333">
        <f t="shared" si="31"/>
        <v>0</v>
      </c>
    </row>
    <row r="47" spans="1:100" s="418" customFormat="1" ht="17.25" customHeight="1">
      <c r="A47" s="407" t="s">
        <v>357</v>
      </c>
      <c r="B47" s="377" t="s">
        <v>357</v>
      </c>
      <c r="C47" s="373" t="s">
        <v>357</v>
      </c>
      <c r="D47" s="377" t="s">
        <v>364</v>
      </c>
      <c r="E47" s="414">
        <v>5.0529000000000002</v>
      </c>
      <c r="F47" s="413"/>
      <c r="G47" s="400">
        <v>5.0529000000000002</v>
      </c>
      <c r="H47" s="412">
        <v>0</v>
      </c>
      <c r="I47" s="413"/>
      <c r="J47" s="401">
        <v>0</v>
      </c>
      <c r="K47" s="414">
        <v>5.0529000000000002</v>
      </c>
      <c r="L47" s="413"/>
      <c r="M47" s="400">
        <v>5.0529000000000002</v>
      </c>
      <c r="N47" s="412">
        <v>0</v>
      </c>
      <c r="O47" s="413"/>
      <c r="P47" s="401">
        <v>0</v>
      </c>
      <c r="Q47" s="412">
        <v>0</v>
      </c>
      <c r="R47" s="413"/>
      <c r="S47" s="401">
        <v>0</v>
      </c>
      <c r="T47" s="412">
        <v>0</v>
      </c>
      <c r="U47" s="413"/>
      <c r="V47" s="401">
        <v>0</v>
      </c>
      <c r="W47" s="413"/>
      <c r="X47" s="413"/>
      <c r="Y47" s="402"/>
      <c r="Z47" s="413"/>
      <c r="AA47" s="413"/>
      <c r="AB47" s="402"/>
      <c r="AC47" s="414">
        <v>5.0529000000000002</v>
      </c>
      <c r="AD47" s="413"/>
      <c r="AE47" s="400">
        <v>5.0529000000000002</v>
      </c>
      <c r="AF47" s="414">
        <v>4.1985000000000001</v>
      </c>
      <c r="AG47" s="413"/>
      <c r="AH47" s="400">
        <v>4.1985000000000001</v>
      </c>
      <c r="AI47" s="414">
        <v>5.0529000000000002</v>
      </c>
      <c r="AJ47" s="413"/>
      <c r="AK47" s="400">
        <v>5.0529000000000002</v>
      </c>
      <c r="AL47" s="414">
        <v>5.0529000000000002</v>
      </c>
      <c r="AM47" s="413"/>
      <c r="AN47" s="400">
        <v>5.0529000000000002</v>
      </c>
      <c r="AO47" s="412">
        <v>0</v>
      </c>
      <c r="AP47" s="413"/>
      <c r="AQ47" s="401">
        <v>0</v>
      </c>
      <c r="AR47" s="412">
        <v>0</v>
      </c>
      <c r="AS47" s="413"/>
      <c r="AT47" s="401">
        <v>0</v>
      </c>
      <c r="AU47" s="414">
        <v>4.5096797500000001</v>
      </c>
      <c r="AV47" s="413"/>
      <c r="AW47" s="400">
        <v>4.5096797500000001</v>
      </c>
      <c r="AX47" s="414">
        <v>4.5096797500000001</v>
      </c>
      <c r="AY47" s="413"/>
      <c r="AZ47" s="400">
        <v>4.5096797500000001</v>
      </c>
      <c r="BA47" s="414">
        <v>4.5096797500000001</v>
      </c>
      <c r="BB47" s="413"/>
      <c r="BC47" s="400">
        <v>4.5096797500000001</v>
      </c>
      <c r="BD47" s="413"/>
      <c r="BE47" s="413"/>
      <c r="BF47" s="402"/>
      <c r="BG47" s="413"/>
      <c r="BH47" s="413"/>
      <c r="BI47" s="402"/>
      <c r="BJ47" s="414">
        <v>-4.5096797500000001</v>
      </c>
      <c r="BK47" s="413"/>
      <c r="BL47" s="400">
        <v>-4.5096797500000001</v>
      </c>
      <c r="BM47" s="414">
        <v>0.54322024999999996</v>
      </c>
      <c r="BN47" s="413"/>
      <c r="BO47" s="400">
        <v>0.54322024999999996</v>
      </c>
      <c r="BP47" s="417">
        <v>89.249337014000005</v>
      </c>
      <c r="BQ47" s="413"/>
      <c r="BR47" s="403">
        <v>89.249337014000005</v>
      </c>
      <c r="BS47" s="417">
        <v>89.249337014000005</v>
      </c>
      <c r="BT47" s="413"/>
      <c r="BU47" s="403">
        <v>89.249337014000005</v>
      </c>
      <c r="BV47" s="403"/>
      <c r="BW47" s="384"/>
      <c r="BX47" s="408">
        <f t="shared" si="25"/>
        <v>0</v>
      </c>
      <c r="BY47" s="408">
        <f t="shared" si="24"/>
        <v>0</v>
      </c>
      <c r="BZ47" s="408">
        <f t="shared" si="24"/>
        <v>0</v>
      </c>
      <c r="CA47" s="408">
        <f t="shared" ref="CA47:CC78" si="32">BD47</f>
        <v>0</v>
      </c>
      <c r="CB47" s="408">
        <f t="shared" si="32"/>
        <v>0</v>
      </c>
      <c r="CC47" s="408">
        <f t="shared" si="32"/>
        <v>0</v>
      </c>
      <c r="CD47" s="409">
        <f t="shared" si="26"/>
        <v>4.5096797500000001</v>
      </c>
      <c r="CE47" s="409">
        <f t="shared" si="26"/>
        <v>0</v>
      </c>
      <c r="CF47" s="409">
        <f t="shared" si="26"/>
        <v>4.5096797500000001</v>
      </c>
      <c r="CG47" s="409">
        <f t="shared" si="27"/>
        <v>-4.5096797500000001</v>
      </c>
      <c r="CH47" s="409">
        <f t="shared" si="27"/>
        <v>0</v>
      </c>
      <c r="CI47" s="409">
        <f t="shared" si="27"/>
        <v>-4.5096797500000001</v>
      </c>
      <c r="CJ47" s="408">
        <f t="shared" si="28"/>
        <v>0</v>
      </c>
      <c r="CK47" s="408">
        <f t="shared" si="28"/>
        <v>0</v>
      </c>
      <c r="CL47" s="408">
        <f t="shared" si="28"/>
        <v>0</v>
      </c>
      <c r="CM47" s="384"/>
      <c r="CN47" s="410">
        <f t="shared" si="29"/>
        <v>5052900</v>
      </c>
      <c r="CO47" s="399">
        <f t="shared" si="17"/>
        <v>0</v>
      </c>
      <c r="CP47" s="399">
        <f t="shared" si="18"/>
        <v>0</v>
      </c>
      <c r="CQ47" s="333">
        <f t="shared" si="30"/>
        <v>0</v>
      </c>
      <c r="CR47" s="333">
        <f t="shared" si="30"/>
        <v>0</v>
      </c>
      <c r="CS47" s="333">
        <f t="shared" si="30"/>
        <v>0</v>
      </c>
      <c r="CT47" s="333">
        <f t="shared" si="31"/>
        <v>0</v>
      </c>
      <c r="CU47" s="333">
        <f t="shared" si="31"/>
        <v>0</v>
      </c>
      <c r="CV47" s="333">
        <f t="shared" si="31"/>
        <v>0</v>
      </c>
    </row>
    <row r="48" spans="1:100" s="418" customFormat="1" ht="21" customHeight="1">
      <c r="A48" s="407" t="s">
        <v>357</v>
      </c>
      <c r="B48" s="377" t="s">
        <v>357</v>
      </c>
      <c r="C48" s="373" t="s">
        <v>357</v>
      </c>
      <c r="D48" s="377" t="s">
        <v>365</v>
      </c>
      <c r="E48" s="414">
        <v>63.966500000000003</v>
      </c>
      <c r="F48" s="413"/>
      <c r="G48" s="400">
        <v>63.966500000000003</v>
      </c>
      <c r="H48" s="412">
        <v>0</v>
      </c>
      <c r="I48" s="413"/>
      <c r="J48" s="401">
        <v>0</v>
      </c>
      <c r="K48" s="414">
        <v>63.966500000000003</v>
      </c>
      <c r="L48" s="413"/>
      <c r="M48" s="400">
        <v>63.966500000000003</v>
      </c>
      <c r="N48" s="412">
        <v>0</v>
      </c>
      <c r="O48" s="413"/>
      <c r="P48" s="401">
        <v>0</v>
      </c>
      <c r="Q48" s="412">
        <v>0</v>
      </c>
      <c r="R48" s="413"/>
      <c r="S48" s="401">
        <v>0</v>
      </c>
      <c r="T48" s="412">
        <v>0</v>
      </c>
      <c r="U48" s="413"/>
      <c r="V48" s="401">
        <v>0</v>
      </c>
      <c r="W48" s="413"/>
      <c r="X48" s="413"/>
      <c r="Y48" s="402"/>
      <c r="Z48" s="413"/>
      <c r="AA48" s="413"/>
      <c r="AB48" s="402"/>
      <c r="AC48" s="414">
        <v>63.966500000000003</v>
      </c>
      <c r="AD48" s="413"/>
      <c r="AE48" s="400">
        <v>63.966500000000003</v>
      </c>
      <c r="AF48" s="414">
        <v>52.772500000000001</v>
      </c>
      <c r="AG48" s="413"/>
      <c r="AH48" s="400">
        <v>52.772500000000001</v>
      </c>
      <c r="AI48" s="414">
        <v>63.966500000000003</v>
      </c>
      <c r="AJ48" s="413"/>
      <c r="AK48" s="400">
        <v>63.966500000000003</v>
      </c>
      <c r="AL48" s="414">
        <v>63.966500000000003</v>
      </c>
      <c r="AM48" s="413"/>
      <c r="AN48" s="400">
        <v>63.966500000000003</v>
      </c>
      <c r="AO48" s="412">
        <v>0</v>
      </c>
      <c r="AP48" s="413"/>
      <c r="AQ48" s="401">
        <v>0</v>
      </c>
      <c r="AR48" s="412">
        <v>0</v>
      </c>
      <c r="AS48" s="413"/>
      <c r="AT48" s="401">
        <v>0</v>
      </c>
      <c r="AU48" s="414">
        <v>47.88598631</v>
      </c>
      <c r="AV48" s="413"/>
      <c r="AW48" s="400">
        <v>47.88598631</v>
      </c>
      <c r="AX48" s="414">
        <v>47.88598631</v>
      </c>
      <c r="AY48" s="413"/>
      <c r="AZ48" s="400">
        <v>47.88598631</v>
      </c>
      <c r="BA48" s="414">
        <v>47.88598631</v>
      </c>
      <c r="BB48" s="413"/>
      <c r="BC48" s="400">
        <v>47.88598631</v>
      </c>
      <c r="BD48" s="413"/>
      <c r="BE48" s="413"/>
      <c r="BF48" s="402"/>
      <c r="BG48" s="413"/>
      <c r="BH48" s="413"/>
      <c r="BI48" s="402"/>
      <c r="BJ48" s="414">
        <v>-47.88598631</v>
      </c>
      <c r="BK48" s="413"/>
      <c r="BL48" s="400">
        <v>-47.88598631</v>
      </c>
      <c r="BM48" s="414">
        <v>16.08051369</v>
      </c>
      <c r="BN48" s="413"/>
      <c r="BO48" s="400">
        <v>16.08051369</v>
      </c>
      <c r="BP48" s="417">
        <v>74.861038683999993</v>
      </c>
      <c r="BQ48" s="413"/>
      <c r="BR48" s="403">
        <v>74.861038683999993</v>
      </c>
      <c r="BS48" s="417">
        <v>74.861038683999993</v>
      </c>
      <c r="BT48" s="413"/>
      <c r="BU48" s="403">
        <v>74.861038683999993</v>
      </c>
      <c r="BV48" s="416"/>
      <c r="BW48" s="384"/>
      <c r="BX48" s="408">
        <f t="shared" si="25"/>
        <v>0</v>
      </c>
      <c r="BY48" s="408">
        <f t="shared" si="24"/>
        <v>0</v>
      </c>
      <c r="BZ48" s="408">
        <f t="shared" si="24"/>
        <v>0</v>
      </c>
      <c r="CA48" s="408">
        <f t="shared" si="32"/>
        <v>0</v>
      </c>
      <c r="CB48" s="408">
        <f t="shared" si="32"/>
        <v>0</v>
      </c>
      <c r="CC48" s="408">
        <f t="shared" si="32"/>
        <v>0</v>
      </c>
      <c r="CD48" s="409">
        <f t="shared" si="26"/>
        <v>47.88598631</v>
      </c>
      <c r="CE48" s="409">
        <f t="shared" si="26"/>
        <v>0</v>
      </c>
      <c r="CF48" s="409">
        <f t="shared" si="26"/>
        <v>47.88598631</v>
      </c>
      <c r="CG48" s="409">
        <f t="shared" si="27"/>
        <v>-47.88598631</v>
      </c>
      <c r="CH48" s="409">
        <f t="shared" si="27"/>
        <v>0</v>
      </c>
      <c r="CI48" s="409">
        <f t="shared" si="27"/>
        <v>-47.88598631</v>
      </c>
      <c r="CJ48" s="408">
        <f t="shared" si="28"/>
        <v>0</v>
      </c>
      <c r="CK48" s="408">
        <f t="shared" si="28"/>
        <v>0</v>
      </c>
      <c r="CL48" s="408">
        <f t="shared" si="28"/>
        <v>0</v>
      </c>
      <c r="CM48" s="384"/>
      <c r="CN48" s="410">
        <f t="shared" si="29"/>
        <v>63966500</v>
      </c>
      <c r="CO48" s="399">
        <f t="shared" si="17"/>
        <v>0</v>
      </c>
      <c r="CP48" s="399">
        <f t="shared" si="18"/>
        <v>0</v>
      </c>
      <c r="CQ48" s="333">
        <f t="shared" si="30"/>
        <v>0</v>
      </c>
      <c r="CR48" s="333">
        <f t="shared" si="30"/>
        <v>0</v>
      </c>
      <c r="CS48" s="333">
        <f t="shared" si="30"/>
        <v>0</v>
      </c>
      <c r="CT48" s="333">
        <f t="shared" si="31"/>
        <v>0</v>
      </c>
      <c r="CU48" s="333">
        <f t="shared" si="31"/>
        <v>0</v>
      </c>
      <c r="CV48" s="333">
        <f t="shared" si="31"/>
        <v>0</v>
      </c>
    </row>
    <row r="49" spans="1:100" s="418" customFormat="1" ht="17.25" customHeight="1">
      <c r="A49" s="407" t="s">
        <v>357</v>
      </c>
      <c r="B49" s="377" t="s">
        <v>357</v>
      </c>
      <c r="C49" s="373" t="s">
        <v>357</v>
      </c>
      <c r="D49" s="377" t="s">
        <v>366</v>
      </c>
      <c r="E49" s="412">
        <v>0</v>
      </c>
      <c r="F49" s="413"/>
      <c r="G49" s="401">
        <v>0</v>
      </c>
      <c r="H49" s="412">
        <v>0</v>
      </c>
      <c r="I49" s="413"/>
      <c r="J49" s="401">
        <v>0</v>
      </c>
      <c r="K49" s="412">
        <v>0</v>
      </c>
      <c r="L49" s="413"/>
      <c r="M49" s="401">
        <v>0</v>
      </c>
      <c r="N49" s="414">
        <v>16.502800000000001</v>
      </c>
      <c r="O49" s="413"/>
      <c r="P49" s="400">
        <v>16.502800000000001</v>
      </c>
      <c r="Q49" s="414">
        <v>10.618399999999999</v>
      </c>
      <c r="R49" s="413"/>
      <c r="S49" s="400">
        <v>10.618399999999999</v>
      </c>
      <c r="T49" s="414">
        <v>27.121200000000002</v>
      </c>
      <c r="U49" s="413"/>
      <c r="V49" s="400">
        <v>27.121200000000002</v>
      </c>
      <c r="W49" s="413"/>
      <c r="X49" s="413"/>
      <c r="Y49" s="402"/>
      <c r="Z49" s="413"/>
      <c r="AA49" s="413"/>
      <c r="AB49" s="402"/>
      <c r="AC49" s="414">
        <v>10.618399999999999</v>
      </c>
      <c r="AD49" s="413"/>
      <c r="AE49" s="400">
        <v>10.618399999999999</v>
      </c>
      <c r="AF49" s="412">
        <v>0</v>
      </c>
      <c r="AG49" s="413"/>
      <c r="AH49" s="401">
        <v>0</v>
      </c>
      <c r="AI49" s="412">
        <v>0</v>
      </c>
      <c r="AJ49" s="413"/>
      <c r="AK49" s="401">
        <v>0</v>
      </c>
      <c r="AL49" s="412">
        <v>0</v>
      </c>
      <c r="AM49" s="413"/>
      <c r="AN49" s="401">
        <v>0</v>
      </c>
      <c r="AO49" s="412">
        <v>0</v>
      </c>
      <c r="AP49" s="413"/>
      <c r="AQ49" s="401">
        <v>0</v>
      </c>
      <c r="AR49" s="412">
        <v>0</v>
      </c>
      <c r="AS49" s="413"/>
      <c r="AT49" s="401">
        <v>0</v>
      </c>
      <c r="AU49" s="412">
        <v>0</v>
      </c>
      <c r="AV49" s="413"/>
      <c r="AW49" s="401">
        <v>0</v>
      </c>
      <c r="AX49" s="412">
        <v>0</v>
      </c>
      <c r="AY49" s="413"/>
      <c r="AZ49" s="401">
        <v>0</v>
      </c>
      <c r="BA49" s="412">
        <v>0</v>
      </c>
      <c r="BB49" s="413"/>
      <c r="BC49" s="401">
        <v>0</v>
      </c>
      <c r="BD49" s="413"/>
      <c r="BE49" s="413"/>
      <c r="BF49" s="402"/>
      <c r="BG49" s="413"/>
      <c r="BH49" s="413"/>
      <c r="BI49" s="402"/>
      <c r="BJ49" s="414">
        <v>27.121200000000002</v>
      </c>
      <c r="BK49" s="413"/>
      <c r="BL49" s="400">
        <v>27.121200000000002</v>
      </c>
      <c r="BM49" s="412">
        <v>0</v>
      </c>
      <c r="BN49" s="413"/>
      <c r="BO49" s="401">
        <v>0</v>
      </c>
      <c r="BP49" s="415">
        <v>0</v>
      </c>
      <c r="BQ49" s="413"/>
      <c r="BR49" s="416">
        <v>0</v>
      </c>
      <c r="BS49" s="415">
        <v>0</v>
      </c>
      <c r="BT49" s="413"/>
      <c r="BU49" s="416">
        <v>0</v>
      </c>
      <c r="BV49" s="403"/>
      <c r="BW49" s="384"/>
      <c r="BX49" s="408">
        <f t="shared" si="25"/>
        <v>0</v>
      </c>
      <c r="BY49" s="408">
        <f t="shared" si="24"/>
        <v>0</v>
      </c>
      <c r="BZ49" s="408">
        <f t="shared" si="24"/>
        <v>0</v>
      </c>
      <c r="CA49" s="408">
        <f t="shared" si="32"/>
        <v>0</v>
      </c>
      <c r="CB49" s="408">
        <f t="shared" si="32"/>
        <v>0</v>
      </c>
      <c r="CC49" s="408">
        <f t="shared" si="32"/>
        <v>0</v>
      </c>
      <c r="CD49" s="409">
        <f t="shared" si="26"/>
        <v>0</v>
      </c>
      <c r="CE49" s="409">
        <f t="shared" si="26"/>
        <v>0</v>
      </c>
      <c r="CF49" s="409">
        <f t="shared" si="26"/>
        <v>0</v>
      </c>
      <c r="CG49" s="409">
        <f t="shared" si="27"/>
        <v>0</v>
      </c>
      <c r="CH49" s="409">
        <f t="shared" si="27"/>
        <v>0</v>
      </c>
      <c r="CI49" s="409">
        <f t="shared" si="27"/>
        <v>0</v>
      </c>
      <c r="CJ49" s="408">
        <f t="shared" si="28"/>
        <v>0</v>
      </c>
      <c r="CK49" s="408">
        <f t="shared" si="28"/>
        <v>0</v>
      </c>
      <c r="CL49" s="408">
        <f t="shared" si="28"/>
        <v>0</v>
      </c>
      <c r="CM49" s="384"/>
      <c r="CN49" s="410">
        <f t="shared" si="29"/>
        <v>10618400</v>
      </c>
      <c r="CO49" s="399">
        <f t="shared" si="17"/>
        <v>0</v>
      </c>
      <c r="CP49" s="399">
        <f t="shared" si="18"/>
        <v>0</v>
      </c>
      <c r="CQ49" s="333">
        <f t="shared" si="30"/>
        <v>0</v>
      </c>
      <c r="CR49" s="333">
        <f t="shared" si="30"/>
        <v>0</v>
      </c>
      <c r="CS49" s="333">
        <f t="shared" si="30"/>
        <v>0</v>
      </c>
      <c r="CT49" s="333">
        <f t="shared" si="31"/>
        <v>10.618399999999999</v>
      </c>
      <c r="CU49" s="333">
        <f t="shared" si="31"/>
        <v>0</v>
      </c>
      <c r="CV49" s="333">
        <f t="shared" si="31"/>
        <v>10.618399999999999</v>
      </c>
    </row>
    <row r="50" spans="1:100" s="418" customFormat="1" ht="17.25" customHeight="1">
      <c r="A50" s="407" t="s">
        <v>357</v>
      </c>
      <c r="B50" s="377" t="s">
        <v>357</v>
      </c>
      <c r="C50" s="373" t="s">
        <v>357</v>
      </c>
      <c r="D50" s="377" t="s">
        <v>367</v>
      </c>
      <c r="E50" s="414">
        <v>5.0533999999999999</v>
      </c>
      <c r="F50" s="413"/>
      <c r="G50" s="400">
        <v>5.0533999999999999</v>
      </c>
      <c r="H50" s="412">
        <v>0</v>
      </c>
      <c r="I50" s="413"/>
      <c r="J50" s="401">
        <v>0</v>
      </c>
      <c r="K50" s="414">
        <v>5.0533999999999999</v>
      </c>
      <c r="L50" s="413"/>
      <c r="M50" s="400">
        <v>5.0533999999999999</v>
      </c>
      <c r="N50" s="412">
        <v>0</v>
      </c>
      <c r="O50" s="413"/>
      <c r="P50" s="401">
        <v>0</v>
      </c>
      <c r="Q50" s="412">
        <v>0</v>
      </c>
      <c r="R50" s="413"/>
      <c r="S50" s="401">
        <v>0</v>
      </c>
      <c r="T50" s="412">
        <v>0</v>
      </c>
      <c r="U50" s="413"/>
      <c r="V50" s="401">
        <v>0</v>
      </c>
      <c r="W50" s="413"/>
      <c r="X50" s="413"/>
      <c r="Y50" s="402"/>
      <c r="Z50" s="413"/>
      <c r="AA50" s="413"/>
      <c r="AB50" s="402"/>
      <c r="AC50" s="414">
        <v>5.0533999999999999</v>
      </c>
      <c r="AD50" s="413"/>
      <c r="AE50" s="400">
        <v>5.0533999999999999</v>
      </c>
      <c r="AF50" s="414">
        <v>4.20695</v>
      </c>
      <c r="AG50" s="413"/>
      <c r="AH50" s="400">
        <v>4.20695</v>
      </c>
      <c r="AI50" s="414">
        <v>5.0533999999999999</v>
      </c>
      <c r="AJ50" s="413"/>
      <c r="AK50" s="400">
        <v>5.0533999999999999</v>
      </c>
      <c r="AL50" s="414">
        <v>5.0533999999999999</v>
      </c>
      <c r="AM50" s="413"/>
      <c r="AN50" s="400">
        <v>5.0533999999999999</v>
      </c>
      <c r="AO50" s="412">
        <v>0</v>
      </c>
      <c r="AP50" s="413"/>
      <c r="AQ50" s="401">
        <v>0</v>
      </c>
      <c r="AR50" s="412">
        <v>0</v>
      </c>
      <c r="AS50" s="413"/>
      <c r="AT50" s="401">
        <v>0</v>
      </c>
      <c r="AU50" s="414">
        <v>0.38818328000000002</v>
      </c>
      <c r="AV50" s="413"/>
      <c r="AW50" s="400">
        <v>0.38818328000000002</v>
      </c>
      <c r="AX50" s="414">
        <v>0.38818328000000002</v>
      </c>
      <c r="AY50" s="413"/>
      <c r="AZ50" s="400">
        <v>0.38818328000000002</v>
      </c>
      <c r="BA50" s="414">
        <v>0.38818328000000002</v>
      </c>
      <c r="BB50" s="413"/>
      <c r="BC50" s="400">
        <v>0.38818328000000002</v>
      </c>
      <c r="BD50" s="413"/>
      <c r="BE50" s="413"/>
      <c r="BF50" s="402"/>
      <c r="BG50" s="413"/>
      <c r="BH50" s="413"/>
      <c r="BI50" s="402"/>
      <c r="BJ50" s="414">
        <v>-0.38818328000000002</v>
      </c>
      <c r="BK50" s="413"/>
      <c r="BL50" s="400">
        <v>-0.38818328000000002</v>
      </c>
      <c r="BM50" s="414">
        <v>4.6652167200000001</v>
      </c>
      <c r="BN50" s="413"/>
      <c r="BO50" s="400">
        <v>4.6652167200000001</v>
      </c>
      <c r="BP50" s="417">
        <v>7.6816258360000003</v>
      </c>
      <c r="BQ50" s="413"/>
      <c r="BR50" s="403">
        <v>7.6816258360000003</v>
      </c>
      <c r="BS50" s="417">
        <v>7.6816258360000003</v>
      </c>
      <c r="BT50" s="413"/>
      <c r="BU50" s="403">
        <v>7.6816258360000003</v>
      </c>
      <c r="BV50" s="403"/>
      <c r="BW50" s="384"/>
      <c r="BX50" s="408">
        <f t="shared" si="25"/>
        <v>0</v>
      </c>
      <c r="BY50" s="408">
        <f t="shared" si="24"/>
        <v>0</v>
      </c>
      <c r="BZ50" s="408">
        <f t="shared" si="24"/>
        <v>0</v>
      </c>
      <c r="CA50" s="408">
        <f t="shared" si="32"/>
        <v>0</v>
      </c>
      <c r="CB50" s="408">
        <f t="shared" si="32"/>
        <v>0</v>
      </c>
      <c r="CC50" s="408">
        <f t="shared" si="32"/>
        <v>0</v>
      </c>
      <c r="CD50" s="409">
        <f t="shared" si="26"/>
        <v>0.38818328000000002</v>
      </c>
      <c r="CE50" s="409">
        <f t="shared" si="26"/>
        <v>0</v>
      </c>
      <c r="CF50" s="409">
        <f t="shared" si="26"/>
        <v>0.38818328000000002</v>
      </c>
      <c r="CG50" s="409">
        <f t="shared" si="27"/>
        <v>-0.38818328000000002</v>
      </c>
      <c r="CH50" s="409">
        <f t="shared" si="27"/>
        <v>0</v>
      </c>
      <c r="CI50" s="409">
        <f t="shared" si="27"/>
        <v>-0.38818328000000002</v>
      </c>
      <c r="CJ50" s="408">
        <f t="shared" si="28"/>
        <v>0</v>
      </c>
      <c r="CK50" s="408">
        <f t="shared" si="28"/>
        <v>0</v>
      </c>
      <c r="CL50" s="408">
        <f t="shared" si="28"/>
        <v>0</v>
      </c>
      <c r="CM50" s="384"/>
      <c r="CN50" s="410">
        <f t="shared" si="29"/>
        <v>5053400</v>
      </c>
      <c r="CO50" s="399">
        <f t="shared" si="17"/>
        <v>0</v>
      </c>
      <c r="CP50" s="399">
        <f t="shared" si="18"/>
        <v>0</v>
      </c>
      <c r="CQ50" s="333">
        <f t="shared" si="30"/>
        <v>0</v>
      </c>
      <c r="CR50" s="333">
        <f t="shared" si="30"/>
        <v>0</v>
      </c>
      <c r="CS50" s="333">
        <f t="shared" si="30"/>
        <v>0</v>
      </c>
      <c r="CT50" s="333">
        <f t="shared" si="31"/>
        <v>0</v>
      </c>
      <c r="CU50" s="333">
        <f t="shared" si="31"/>
        <v>0</v>
      </c>
      <c r="CV50" s="333">
        <f t="shared" si="31"/>
        <v>0</v>
      </c>
    </row>
    <row r="51" spans="1:100" s="411" customFormat="1" ht="17.25" customHeight="1">
      <c r="A51" s="407"/>
      <c r="B51" s="377" t="s">
        <v>357</v>
      </c>
      <c r="C51" s="373" t="s">
        <v>357</v>
      </c>
      <c r="D51" s="377" t="s">
        <v>368</v>
      </c>
      <c r="E51" s="414">
        <v>7.3120000000000003</v>
      </c>
      <c r="F51" s="413"/>
      <c r="G51" s="400">
        <v>7.3120000000000003</v>
      </c>
      <c r="H51" s="412">
        <v>0</v>
      </c>
      <c r="I51" s="413"/>
      <c r="J51" s="401">
        <v>0</v>
      </c>
      <c r="K51" s="414">
        <v>7.3120000000000003</v>
      </c>
      <c r="L51" s="413"/>
      <c r="M51" s="400">
        <v>7.3120000000000003</v>
      </c>
      <c r="N51" s="412">
        <v>0</v>
      </c>
      <c r="O51" s="413"/>
      <c r="P51" s="401">
        <v>0</v>
      </c>
      <c r="Q51" s="412">
        <v>0</v>
      </c>
      <c r="R51" s="413"/>
      <c r="S51" s="401">
        <v>0</v>
      </c>
      <c r="T51" s="412">
        <v>0</v>
      </c>
      <c r="U51" s="413"/>
      <c r="V51" s="401">
        <v>0</v>
      </c>
      <c r="W51" s="413"/>
      <c r="X51" s="413"/>
      <c r="Y51" s="402"/>
      <c r="Z51" s="413"/>
      <c r="AA51" s="413"/>
      <c r="AB51" s="402"/>
      <c r="AC51" s="414">
        <v>7.3120000000000003</v>
      </c>
      <c r="AD51" s="413"/>
      <c r="AE51" s="400">
        <v>7.3120000000000003</v>
      </c>
      <c r="AF51" s="414">
        <v>6.0923999999999996</v>
      </c>
      <c r="AG51" s="413"/>
      <c r="AH51" s="400">
        <v>6.0923999999999996</v>
      </c>
      <c r="AI51" s="414">
        <v>7.3120000000000003</v>
      </c>
      <c r="AJ51" s="413"/>
      <c r="AK51" s="400">
        <v>7.3120000000000003</v>
      </c>
      <c r="AL51" s="414">
        <v>7.3120000000000003</v>
      </c>
      <c r="AM51" s="413"/>
      <c r="AN51" s="400">
        <v>7.3120000000000003</v>
      </c>
      <c r="AO51" s="412">
        <v>0</v>
      </c>
      <c r="AP51" s="413"/>
      <c r="AQ51" s="401">
        <v>0</v>
      </c>
      <c r="AR51" s="412">
        <v>1.0177413500000001</v>
      </c>
      <c r="AS51" s="413"/>
      <c r="AT51" s="401">
        <v>1.0177413500000001</v>
      </c>
      <c r="AU51" s="414">
        <v>13.8379543</v>
      </c>
      <c r="AV51" s="413"/>
      <c r="AW51" s="400">
        <v>13.8379543</v>
      </c>
      <c r="AX51" s="414">
        <v>14.855695649999999</v>
      </c>
      <c r="AY51" s="413"/>
      <c r="AZ51" s="400">
        <v>14.855695649999999</v>
      </c>
      <c r="BA51" s="414">
        <v>13.8379543</v>
      </c>
      <c r="BB51" s="413"/>
      <c r="BC51" s="400">
        <v>13.8379543</v>
      </c>
      <c r="BD51" s="413"/>
      <c r="BE51" s="413"/>
      <c r="BF51" s="402"/>
      <c r="BG51" s="413"/>
      <c r="BH51" s="413"/>
      <c r="BI51" s="402"/>
      <c r="BJ51" s="414">
        <v>-13.8379543</v>
      </c>
      <c r="BK51" s="413"/>
      <c r="BL51" s="400">
        <v>-13.8379543</v>
      </c>
      <c r="BM51" s="414">
        <v>-6.5259543000000004</v>
      </c>
      <c r="BN51" s="413"/>
      <c r="BO51" s="400">
        <v>-6.5259543000000004</v>
      </c>
      <c r="BP51" s="417">
        <v>189.24992204599999</v>
      </c>
      <c r="BQ51" s="413"/>
      <c r="BR51" s="403">
        <v>189.24992204599999</v>
      </c>
      <c r="BS51" s="417">
        <v>203.168704185</v>
      </c>
      <c r="BT51" s="413"/>
      <c r="BU51" s="403">
        <v>203.168704185</v>
      </c>
      <c r="BV51" s="403"/>
      <c r="BW51" s="384"/>
      <c r="BX51" s="408">
        <f t="shared" si="25"/>
        <v>0</v>
      </c>
      <c r="BY51" s="408">
        <f t="shared" si="24"/>
        <v>0</v>
      </c>
      <c r="BZ51" s="408">
        <f t="shared" si="24"/>
        <v>0</v>
      </c>
      <c r="CA51" s="408">
        <f t="shared" si="32"/>
        <v>0</v>
      </c>
      <c r="CB51" s="408">
        <f t="shared" si="32"/>
        <v>0</v>
      </c>
      <c r="CC51" s="408">
        <f t="shared" si="32"/>
        <v>0</v>
      </c>
      <c r="CD51" s="409">
        <f t="shared" si="26"/>
        <v>13.8379543</v>
      </c>
      <c r="CE51" s="409">
        <f t="shared" si="26"/>
        <v>0</v>
      </c>
      <c r="CF51" s="409">
        <f t="shared" si="26"/>
        <v>13.8379543</v>
      </c>
      <c r="CG51" s="409">
        <f t="shared" si="27"/>
        <v>-13.8379543</v>
      </c>
      <c r="CH51" s="409">
        <f t="shared" si="27"/>
        <v>0</v>
      </c>
      <c r="CI51" s="409">
        <f t="shared" si="27"/>
        <v>-13.8379543</v>
      </c>
      <c r="CJ51" s="408">
        <f t="shared" si="28"/>
        <v>0</v>
      </c>
      <c r="CK51" s="408">
        <f t="shared" si="28"/>
        <v>0</v>
      </c>
      <c r="CL51" s="408">
        <f t="shared" si="28"/>
        <v>0</v>
      </c>
      <c r="CM51" s="384"/>
      <c r="CN51" s="410">
        <f t="shared" si="29"/>
        <v>7312000</v>
      </c>
      <c r="CO51" s="399">
        <f t="shared" si="17"/>
        <v>0</v>
      </c>
      <c r="CP51" s="399">
        <f t="shared" si="18"/>
        <v>0</v>
      </c>
      <c r="CQ51" s="333">
        <f t="shared" si="30"/>
        <v>0</v>
      </c>
      <c r="CR51" s="333">
        <f t="shared" si="30"/>
        <v>0</v>
      </c>
      <c r="CS51" s="333">
        <f t="shared" si="30"/>
        <v>0</v>
      </c>
      <c r="CT51" s="333">
        <f t="shared" si="31"/>
        <v>0</v>
      </c>
      <c r="CU51" s="333">
        <f t="shared" si="31"/>
        <v>0</v>
      </c>
      <c r="CV51" s="333">
        <f t="shared" si="31"/>
        <v>0</v>
      </c>
    </row>
    <row r="52" spans="1:100" s="411" customFormat="1" ht="17.25" customHeight="1">
      <c r="A52" s="407"/>
      <c r="B52" s="377" t="s">
        <v>357</v>
      </c>
      <c r="C52" s="373" t="s">
        <v>357</v>
      </c>
      <c r="D52" s="377" t="s">
        <v>369</v>
      </c>
      <c r="E52" s="414">
        <v>1.1887000000000001</v>
      </c>
      <c r="F52" s="413"/>
      <c r="G52" s="400">
        <v>1.1887000000000001</v>
      </c>
      <c r="H52" s="412">
        <v>0</v>
      </c>
      <c r="I52" s="413"/>
      <c r="J52" s="401">
        <v>0</v>
      </c>
      <c r="K52" s="414">
        <v>1.1887000000000001</v>
      </c>
      <c r="L52" s="413"/>
      <c r="M52" s="400">
        <v>1.1887000000000001</v>
      </c>
      <c r="N52" s="412">
        <v>0</v>
      </c>
      <c r="O52" s="413"/>
      <c r="P52" s="401">
        <v>0</v>
      </c>
      <c r="Q52" s="412">
        <v>0</v>
      </c>
      <c r="R52" s="413"/>
      <c r="S52" s="401">
        <v>0</v>
      </c>
      <c r="T52" s="412">
        <v>0</v>
      </c>
      <c r="U52" s="413"/>
      <c r="V52" s="401">
        <v>0</v>
      </c>
      <c r="W52" s="413"/>
      <c r="X52" s="413"/>
      <c r="Y52" s="402"/>
      <c r="Z52" s="413"/>
      <c r="AA52" s="413"/>
      <c r="AB52" s="402"/>
      <c r="AC52" s="414">
        <v>1.1887000000000001</v>
      </c>
      <c r="AD52" s="413"/>
      <c r="AE52" s="400">
        <v>1.1887000000000001</v>
      </c>
      <c r="AF52" s="414">
        <v>0.99070000000000003</v>
      </c>
      <c r="AG52" s="413"/>
      <c r="AH52" s="400">
        <v>0.99070000000000003</v>
      </c>
      <c r="AI52" s="414">
        <v>1.1887000000000001</v>
      </c>
      <c r="AJ52" s="413"/>
      <c r="AK52" s="400">
        <v>1.1887000000000001</v>
      </c>
      <c r="AL52" s="414">
        <v>1.1887000000000001</v>
      </c>
      <c r="AM52" s="413"/>
      <c r="AN52" s="400">
        <v>1.1887000000000001</v>
      </c>
      <c r="AO52" s="412">
        <v>0</v>
      </c>
      <c r="AP52" s="413"/>
      <c r="AQ52" s="401">
        <v>0</v>
      </c>
      <c r="AR52" s="412">
        <v>4.6971000000000001E-3</v>
      </c>
      <c r="AS52" s="413"/>
      <c r="AT52" s="401">
        <v>4.6971000000000001E-3</v>
      </c>
      <c r="AU52" s="414">
        <v>6.0608268699999996</v>
      </c>
      <c r="AV52" s="413"/>
      <c r="AW52" s="400">
        <v>6.0608268699999996</v>
      </c>
      <c r="AX52" s="414">
        <v>6.0655239700000001</v>
      </c>
      <c r="AY52" s="413"/>
      <c r="AZ52" s="400">
        <v>6.0655239700000001</v>
      </c>
      <c r="BA52" s="414">
        <v>6.0608268699999996</v>
      </c>
      <c r="BB52" s="413"/>
      <c r="BC52" s="400">
        <v>6.0608268699999996</v>
      </c>
      <c r="BD52" s="413"/>
      <c r="BE52" s="413"/>
      <c r="BF52" s="402"/>
      <c r="BG52" s="413"/>
      <c r="BH52" s="413"/>
      <c r="BI52" s="402"/>
      <c r="BJ52" s="414">
        <v>-6.0608268699999996</v>
      </c>
      <c r="BK52" s="413"/>
      <c r="BL52" s="400">
        <v>-6.0608268699999996</v>
      </c>
      <c r="BM52" s="414">
        <v>-4.8721268699999998</v>
      </c>
      <c r="BN52" s="413"/>
      <c r="BO52" s="400">
        <v>-4.8721268699999998</v>
      </c>
      <c r="BP52" s="417">
        <v>509.87018339399998</v>
      </c>
      <c r="BQ52" s="413"/>
      <c r="BR52" s="403">
        <v>509.87018339399998</v>
      </c>
      <c r="BS52" s="417">
        <v>510.26532935099999</v>
      </c>
      <c r="BT52" s="413"/>
      <c r="BU52" s="403">
        <v>510.26532935099999</v>
      </c>
      <c r="BV52" s="403"/>
      <c r="BW52" s="384"/>
      <c r="BX52" s="408">
        <f t="shared" si="25"/>
        <v>0</v>
      </c>
      <c r="BY52" s="408">
        <f t="shared" si="24"/>
        <v>0</v>
      </c>
      <c r="BZ52" s="408">
        <f t="shared" si="24"/>
        <v>0</v>
      </c>
      <c r="CA52" s="408">
        <f t="shared" si="32"/>
        <v>0</v>
      </c>
      <c r="CB52" s="408">
        <f t="shared" si="32"/>
        <v>0</v>
      </c>
      <c r="CC52" s="408">
        <f t="shared" si="32"/>
        <v>0</v>
      </c>
      <c r="CD52" s="409">
        <f t="shared" si="26"/>
        <v>6.0608268699999996</v>
      </c>
      <c r="CE52" s="409">
        <f t="shared" si="26"/>
        <v>0</v>
      </c>
      <c r="CF52" s="409">
        <f t="shared" si="26"/>
        <v>6.0608268699999996</v>
      </c>
      <c r="CG52" s="409">
        <f t="shared" si="27"/>
        <v>-6.0608268699999996</v>
      </c>
      <c r="CH52" s="409">
        <f t="shared" si="27"/>
        <v>0</v>
      </c>
      <c r="CI52" s="409">
        <f t="shared" si="27"/>
        <v>-6.0608268699999996</v>
      </c>
      <c r="CJ52" s="408">
        <f t="shared" si="28"/>
        <v>0</v>
      </c>
      <c r="CK52" s="408">
        <f t="shared" si="28"/>
        <v>0</v>
      </c>
      <c r="CL52" s="408">
        <f t="shared" si="28"/>
        <v>0</v>
      </c>
      <c r="CM52" s="384"/>
      <c r="CN52" s="410">
        <f t="shared" si="29"/>
        <v>1188700</v>
      </c>
      <c r="CO52" s="399">
        <f t="shared" si="17"/>
        <v>0</v>
      </c>
      <c r="CP52" s="399">
        <f t="shared" si="18"/>
        <v>0</v>
      </c>
      <c r="CQ52" s="333">
        <f t="shared" si="30"/>
        <v>0</v>
      </c>
      <c r="CR52" s="333">
        <f t="shared" si="30"/>
        <v>0</v>
      </c>
      <c r="CS52" s="333">
        <f t="shared" si="30"/>
        <v>0</v>
      </c>
      <c r="CT52" s="333">
        <f t="shared" si="31"/>
        <v>0</v>
      </c>
      <c r="CU52" s="333">
        <f t="shared" si="31"/>
        <v>0</v>
      </c>
      <c r="CV52" s="333">
        <f t="shared" si="31"/>
        <v>0</v>
      </c>
    </row>
    <row r="53" spans="1:100" s="411" customFormat="1" ht="17.25" customHeight="1">
      <c r="A53" s="407"/>
      <c r="B53" s="377" t="s">
        <v>357</v>
      </c>
      <c r="C53" s="373" t="s">
        <v>357</v>
      </c>
      <c r="D53" s="377" t="s">
        <v>370</v>
      </c>
      <c r="E53" s="414">
        <v>2.9487000000000001</v>
      </c>
      <c r="F53" s="413"/>
      <c r="G53" s="400">
        <v>2.9487000000000001</v>
      </c>
      <c r="H53" s="412">
        <v>0</v>
      </c>
      <c r="I53" s="413"/>
      <c r="J53" s="401">
        <v>0</v>
      </c>
      <c r="K53" s="414">
        <v>2.9487000000000001</v>
      </c>
      <c r="L53" s="413"/>
      <c r="M53" s="400">
        <v>2.9487000000000001</v>
      </c>
      <c r="N53" s="412">
        <v>0</v>
      </c>
      <c r="O53" s="413"/>
      <c r="P53" s="401">
        <v>0</v>
      </c>
      <c r="Q53" s="412">
        <v>0</v>
      </c>
      <c r="R53" s="413"/>
      <c r="S53" s="401">
        <v>0</v>
      </c>
      <c r="T53" s="412">
        <v>0</v>
      </c>
      <c r="U53" s="413"/>
      <c r="V53" s="401">
        <v>0</v>
      </c>
      <c r="W53" s="413"/>
      <c r="X53" s="413"/>
      <c r="Y53" s="402"/>
      <c r="Z53" s="413"/>
      <c r="AA53" s="413"/>
      <c r="AB53" s="402"/>
      <c r="AC53" s="414">
        <v>2.9487000000000001</v>
      </c>
      <c r="AD53" s="413"/>
      <c r="AE53" s="400">
        <v>2.9487000000000001</v>
      </c>
      <c r="AF53" s="414">
        <v>2.4571000000000001</v>
      </c>
      <c r="AG53" s="413"/>
      <c r="AH53" s="400">
        <v>2.4571000000000001</v>
      </c>
      <c r="AI53" s="414">
        <v>2.9487000000000001</v>
      </c>
      <c r="AJ53" s="413"/>
      <c r="AK53" s="400">
        <v>2.9487000000000001</v>
      </c>
      <c r="AL53" s="414">
        <v>2.9487000000000001</v>
      </c>
      <c r="AM53" s="413"/>
      <c r="AN53" s="400">
        <v>2.9487000000000001</v>
      </c>
      <c r="AO53" s="412">
        <v>0</v>
      </c>
      <c r="AP53" s="413"/>
      <c r="AQ53" s="401">
        <v>0</v>
      </c>
      <c r="AR53" s="412">
        <v>0</v>
      </c>
      <c r="AS53" s="413"/>
      <c r="AT53" s="401">
        <v>0</v>
      </c>
      <c r="AU53" s="414">
        <v>2.6819677199999998</v>
      </c>
      <c r="AV53" s="413"/>
      <c r="AW53" s="400">
        <v>2.6819677199999998</v>
      </c>
      <c r="AX53" s="414">
        <v>2.6819677199999998</v>
      </c>
      <c r="AY53" s="413"/>
      <c r="AZ53" s="400">
        <v>2.6819677199999998</v>
      </c>
      <c r="BA53" s="414">
        <v>2.6819677199999998</v>
      </c>
      <c r="BB53" s="413"/>
      <c r="BC53" s="400">
        <v>2.6819677199999998</v>
      </c>
      <c r="BD53" s="413"/>
      <c r="BE53" s="413"/>
      <c r="BF53" s="402"/>
      <c r="BG53" s="413"/>
      <c r="BH53" s="413"/>
      <c r="BI53" s="402"/>
      <c r="BJ53" s="414">
        <v>-2.6819677199999998</v>
      </c>
      <c r="BK53" s="413"/>
      <c r="BL53" s="400">
        <v>-2.6819677199999998</v>
      </c>
      <c r="BM53" s="414">
        <v>0.26673227999999999</v>
      </c>
      <c r="BN53" s="413"/>
      <c r="BO53" s="400">
        <v>0.26673227999999999</v>
      </c>
      <c r="BP53" s="417">
        <v>90.954241530000004</v>
      </c>
      <c r="BQ53" s="413"/>
      <c r="BR53" s="403">
        <v>90.954241530000004</v>
      </c>
      <c r="BS53" s="417">
        <v>90.954241530000004</v>
      </c>
      <c r="BT53" s="413"/>
      <c r="BU53" s="403">
        <v>90.954241530000004</v>
      </c>
      <c r="BV53" s="403"/>
      <c r="BW53" s="384"/>
      <c r="BX53" s="408">
        <f t="shared" si="25"/>
        <v>0</v>
      </c>
      <c r="BY53" s="408">
        <f t="shared" si="24"/>
        <v>0</v>
      </c>
      <c r="BZ53" s="408">
        <f t="shared" si="24"/>
        <v>0</v>
      </c>
      <c r="CA53" s="408">
        <f t="shared" si="32"/>
        <v>0</v>
      </c>
      <c r="CB53" s="408">
        <f t="shared" si="32"/>
        <v>0</v>
      </c>
      <c r="CC53" s="408">
        <f t="shared" si="32"/>
        <v>0</v>
      </c>
      <c r="CD53" s="409">
        <f t="shared" si="26"/>
        <v>2.6819677199999998</v>
      </c>
      <c r="CE53" s="409">
        <f t="shared" si="26"/>
        <v>0</v>
      </c>
      <c r="CF53" s="409">
        <f t="shared" si="26"/>
        <v>2.6819677199999998</v>
      </c>
      <c r="CG53" s="409">
        <f t="shared" si="27"/>
        <v>-2.6819677199999998</v>
      </c>
      <c r="CH53" s="409">
        <f t="shared" si="27"/>
        <v>0</v>
      </c>
      <c r="CI53" s="409">
        <f t="shared" si="27"/>
        <v>-2.6819677199999998</v>
      </c>
      <c r="CJ53" s="408">
        <f t="shared" si="28"/>
        <v>0</v>
      </c>
      <c r="CK53" s="408">
        <f t="shared" si="28"/>
        <v>0</v>
      </c>
      <c r="CL53" s="408">
        <f t="shared" si="28"/>
        <v>0</v>
      </c>
      <c r="CM53" s="384"/>
      <c r="CN53" s="410">
        <f t="shared" si="29"/>
        <v>2948700</v>
      </c>
      <c r="CO53" s="399">
        <f t="shared" si="17"/>
        <v>0</v>
      </c>
      <c r="CP53" s="399">
        <f t="shared" si="18"/>
        <v>0</v>
      </c>
      <c r="CQ53" s="333">
        <f t="shared" si="30"/>
        <v>0</v>
      </c>
      <c r="CR53" s="333">
        <f t="shared" si="30"/>
        <v>0</v>
      </c>
      <c r="CS53" s="333">
        <f t="shared" si="30"/>
        <v>0</v>
      </c>
      <c r="CT53" s="333">
        <f t="shared" si="31"/>
        <v>0</v>
      </c>
      <c r="CU53" s="333">
        <f t="shared" si="31"/>
        <v>0</v>
      </c>
      <c r="CV53" s="333">
        <f t="shared" si="31"/>
        <v>0</v>
      </c>
    </row>
    <row r="54" spans="1:100" s="411" customFormat="1" ht="17.25" customHeight="1">
      <c r="A54" s="407" t="s">
        <v>357</v>
      </c>
      <c r="B54" s="377" t="s">
        <v>357</v>
      </c>
      <c r="C54" s="373" t="s">
        <v>357</v>
      </c>
      <c r="D54" s="377" t="s">
        <v>372</v>
      </c>
      <c r="E54" s="413"/>
      <c r="F54" s="412">
        <v>995</v>
      </c>
      <c r="G54" s="401">
        <v>995</v>
      </c>
      <c r="H54" s="413"/>
      <c r="I54" s="412">
        <v>-7.0000000000000007E-2</v>
      </c>
      <c r="J54" s="401">
        <v>-7.0000000000000007E-2</v>
      </c>
      <c r="K54" s="413"/>
      <c r="L54" s="412">
        <v>994.93</v>
      </c>
      <c r="M54" s="401">
        <v>994.93</v>
      </c>
      <c r="N54" s="413"/>
      <c r="O54" s="412">
        <v>994.93</v>
      </c>
      <c r="P54" s="401">
        <v>994.93</v>
      </c>
      <c r="Q54" s="413"/>
      <c r="R54" s="414">
        <v>-15.614198</v>
      </c>
      <c r="S54" s="400">
        <v>-15.614198</v>
      </c>
      <c r="T54" s="413"/>
      <c r="U54" s="414">
        <v>979.31580199999996</v>
      </c>
      <c r="V54" s="400">
        <v>979.31580199999996</v>
      </c>
      <c r="W54" s="413"/>
      <c r="X54" s="413"/>
      <c r="Y54" s="402"/>
      <c r="Z54" s="413"/>
      <c r="AA54" s="413"/>
      <c r="AB54" s="402"/>
      <c r="AC54" s="413"/>
      <c r="AD54" s="414">
        <v>979.31580199999996</v>
      </c>
      <c r="AE54" s="400">
        <v>979.31580199999996</v>
      </c>
      <c r="AF54" s="413"/>
      <c r="AG54" s="412">
        <v>918.44150000000002</v>
      </c>
      <c r="AH54" s="401">
        <v>918.44150000000002</v>
      </c>
      <c r="AI54" s="413"/>
      <c r="AJ54" s="412">
        <v>908.51099999999997</v>
      </c>
      <c r="AK54" s="401">
        <v>908.51099999999997</v>
      </c>
      <c r="AL54" s="413"/>
      <c r="AM54" s="412">
        <v>908.51099999999997</v>
      </c>
      <c r="AN54" s="401">
        <v>908.51099999999997</v>
      </c>
      <c r="AO54" s="413"/>
      <c r="AP54" s="412">
        <v>20.1334555</v>
      </c>
      <c r="AQ54" s="401">
        <v>20.1334555</v>
      </c>
      <c r="AR54" s="413"/>
      <c r="AS54" s="412">
        <v>80.98531328</v>
      </c>
      <c r="AT54" s="401">
        <v>80.98531328</v>
      </c>
      <c r="AU54" s="413"/>
      <c r="AV54" s="414">
        <v>787.65627061999999</v>
      </c>
      <c r="AW54" s="400">
        <v>787.65627061999999</v>
      </c>
      <c r="AX54" s="413"/>
      <c r="AY54" s="414">
        <v>868.6415839</v>
      </c>
      <c r="AZ54" s="400">
        <v>868.6415839</v>
      </c>
      <c r="BA54" s="413"/>
      <c r="BB54" s="414">
        <v>787.65627061999999</v>
      </c>
      <c r="BC54" s="400">
        <v>787.65627061999999</v>
      </c>
      <c r="BD54" s="413"/>
      <c r="BE54" s="413"/>
      <c r="BF54" s="402"/>
      <c r="BG54" s="413"/>
      <c r="BH54" s="413"/>
      <c r="BI54" s="402"/>
      <c r="BJ54" s="413"/>
      <c r="BK54" s="414">
        <v>191.65953138</v>
      </c>
      <c r="BL54" s="400">
        <v>191.65953138</v>
      </c>
      <c r="BM54" s="413"/>
      <c r="BN54" s="414">
        <v>207.27372937999999</v>
      </c>
      <c r="BO54" s="400">
        <v>207.27372937999999</v>
      </c>
      <c r="BP54" s="413"/>
      <c r="BQ54" s="417">
        <v>80.429241415999996</v>
      </c>
      <c r="BR54" s="403">
        <v>80.429241415999996</v>
      </c>
      <c r="BS54" s="413"/>
      <c r="BT54" s="417">
        <v>88.698822394999993</v>
      </c>
      <c r="BU54" s="403">
        <v>88.698822394999993</v>
      </c>
      <c r="BV54" s="403"/>
      <c r="BW54" s="384"/>
      <c r="BX54" s="408">
        <f t="shared" si="25"/>
        <v>0</v>
      </c>
      <c r="BY54" s="408">
        <f t="shared" si="24"/>
        <v>0</v>
      </c>
      <c r="BZ54" s="408">
        <f t="shared" si="24"/>
        <v>0</v>
      </c>
      <c r="CA54" s="408">
        <f t="shared" si="32"/>
        <v>0</v>
      </c>
      <c r="CB54" s="408">
        <f t="shared" si="32"/>
        <v>0</v>
      </c>
      <c r="CC54" s="408">
        <f t="shared" si="32"/>
        <v>0</v>
      </c>
      <c r="CD54" s="409">
        <f t="shared" si="26"/>
        <v>0</v>
      </c>
      <c r="CE54" s="409">
        <f t="shared" si="26"/>
        <v>787.65627061999999</v>
      </c>
      <c r="CF54" s="409">
        <f t="shared" si="26"/>
        <v>787.65627061999999</v>
      </c>
      <c r="CG54" s="409">
        <f t="shared" si="27"/>
        <v>0</v>
      </c>
      <c r="CH54" s="409">
        <f t="shared" si="27"/>
        <v>-787.65627061999999</v>
      </c>
      <c r="CI54" s="409">
        <f t="shared" si="27"/>
        <v>-787.65627061999999</v>
      </c>
      <c r="CJ54" s="408">
        <f t="shared" si="28"/>
        <v>0</v>
      </c>
      <c r="CK54" s="408">
        <f t="shared" si="28"/>
        <v>0</v>
      </c>
      <c r="CL54" s="408">
        <f t="shared" si="28"/>
        <v>0</v>
      </c>
      <c r="CM54" s="384"/>
      <c r="CN54" s="410">
        <f t="shared" si="29"/>
        <v>0</v>
      </c>
      <c r="CO54" s="399">
        <f t="shared" si="17"/>
        <v>0</v>
      </c>
      <c r="CP54" s="399">
        <f t="shared" si="18"/>
        <v>0</v>
      </c>
      <c r="CQ54" s="333">
        <f t="shared" si="30"/>
        <v>0</v>
      </c>
      <c r="CR54" s="333">
        <f t="shared" si="30"/>
        <v>86.489000000000033</v>
      </c>
      <c r="CS54" s="333">
        <f t="shared" si="30"/>
        <v>86.489000000000033</v>
      </c>
      <c r="CT54" s="333">
        <f t="shared" si="31"/>
        <v>0</v>
      </c>
      <c r="CU54" s="333">
        <f t="shared" si="31"/>
        <v>70.804801999999995</v>
      </c>
      <c r="CV54" s="333">
        <f t="shared" si="31"/>
        <v>70.804801999999995</v>
      </c>
    </row>
    <row r="55" spans="1:100" s="411" customFormat="1" ht="17.25" customHeight="1">
      <c r="A55" s="407"/>
      <c r="B55" s="377" t="s">
        <v>357</v>
      </c>
      <c r="C55" s="373" t="s">
        <v>357</v>
      </c>
      <c r="D55" s="377" t="s">
        <v>374</v>
      </c>
      <c r="E55" s="413">
        <v>50</v>
      </c>
      <c r="F55" s="414"/>
      <c r="G55" s="400">
        <v>50</v>
      </c>
      <c r="H55" s="413">
        <v>0</v>
      </c>
      <c r="I55" s="414"/>
      <c r="J55" s="400">
        <v>0</v>
      </c>
      <c r="K55" s="413">
        <v>50</v>
      </c>
      <c r="L55" s="414"/>
      <c r="M55" s="400">
        <v>50</v>
      </c>
      <c r="N55" s="413">
        <v>50</v>
      </c>
      <c r="O55" s="414"/>
      <c r="P55" s="400">
        <v>50</v>
      </c>
      <c r="Q55" s="413">
        <v>-7.2113999999999998E-2</v>
      </c>
      <c r="R55" s="414"/>
      <c r="S55" s="400">
        <v>-7.2113999999999998E-2</v>
      </c>
      <c r="T55" s="413">
        <v>49.927886000000001</v>
      </c>
      <c r="U55" s="414"/>
      <c r="V55" s="400">
        <v>49.927886000000001</v>
      </c>
      <c r="W55" s="413">
        <v>-1.36</v>
      </c>
      <c r="X55" s="413"/>
      <c r="Y55" s="402">
        <v>-1.36</v>
      </c>
      <c r="Z55" s="413"/>
      <c r="AA55" s="413"/>
      <c r="AB55" s="402"/>
      <c r="AC55" s="413">
        <v>49.927886000000001</v>
      </c>
      <c r="AD55" s="414"/>
      <c r="AE55" s="400">
        <v>49.927886000000001</v>
      </c>
      <c r="AF55" s="413">
        <v>39.475000000000001</v>
      </c>
      <c r="AG55" s="414"/>
      <c r="AH55" s="400">
        <v>39.475000000000001</v>
      </c>
      <c r="AI55" s="413">
        <v>50</v>
      </c>
      <c r="AJ55" s="414"/>
      <c r="AK55" s="400">
        <v>50</v>
      </c>
      <c r="AL55" s="413">
        <v>50</v>
      </c>
      <c r="AM55" s="414"/>
      <c r="AN55" s="400">
        <v>50</v>
      </c>
      <c r="AO55" s="413">
        <v>0</v>
      </c>
      <c r="AP55" s="414"/>
      <c r="AQ55" s="400">
        <v>0</v>
      </c>
      <c r="AR55" s="413">
        <v>15.327299999999999</v>
      </c>
      <c r="AS55" s="414"/>
      <c r="AT55" s="400">
        <v>15.327299999999999</v>
      </c>
      <c r="AU55" s="413">
        <v>27.785899789999998</v>
      </c>
      <c r="AV55" s="414"/>
      <c r="AW55" s="400">
        <v>27.785899789999998</v>
      </c>
      <c r="AX55" s="413">
        <v>43.113199790000003</v>
      </c>
      <c r="AY55" s="414"/>
      <c r="AZ55" s="400">
        <v>43.113199790000003</v>
      </c>
      <c r="BA55" s="413">
        <v>26.877211389999999</v>
      </c>
      <c r="BB55" s="414"/>
      <c r="BC55" s="400">
        <v>26.877211389999999</v>
      </c>
      <c r="BD55" s="413">
        <v>0.90868839999999995</v>
      </c>
      <c r="BE55" s="413"/>
      <c r="BF55" s="402">
        <v>0.90868839999999995</v>
      </c>
      <c r="BG55" s="413"/>
      <c r="BH55" s="413"/>
      <c r="BI55" s="402"/>
      <c r="BJ55" s="413">
        <v>22.141986209999999</v>
      </c>
      <c r="BK55" s="414"/>
      <c r="BL55" s="400">
        <v>22.141986209999999</v>
      </c>
      <c r="BM55" s="413">
        <v>22.214100210000002</v>
      </c>
      <c r="BN55" s="414"/>
      <c r="BO55" s="400">
        <v>22.214100210000002</v>
      </c>
      <c r="BP55" s="413">
        <v>55.652065440999998</v>
      </c>
      <c r="BQ55" s="417"/>
      <c r="BR55" s="403">
        <v>55.652065440999998</v>
      </c>
      <c r="BS55" s="413">
        <v>86.350941816000002</v>
      </c>
      <c r="BT55" s="417"/>
      <c r="BU55" s="403">
        <v>86.350941816000002</v>
      </c>
      <c r="BV55" s="403"/>
      <c r="BW55" s="384"/>
      <c r="BX55" s="408">
        <f t="shared" si="25"/>
        <v>1.36</v>
      </c>
      <c r="BY55" s="408">
        <f t="shared" si="24"/>
        <v>0</v>
      </c>
      <c r="BZ55" s="408">
        <f t="shared" si="24"/>
        <v>1.36</v>
      </c>
      <c r="CA55" s="408">
        <f t="shared" si="32"/>
        <v>0.90868839999999995</v>
      </c>
      <c r="CB55" s="408">
        <f t="shared" si="32"/>
        <v>0</v>
      </c>
      <c r="CC55" s="408">
        <f t="shared" si="32"/>
        <v>0.90868839999999995</v>
      </c>
      <c r="CD55" s="409">
        <f t="shared" si="26"/>
        <v>26.877211389999999</v>
      </c>
      <c r="CE55" s="409">
        <f t="shared" si="26"/>
        <v>0</v>
      </c>
      <c r="CF55" s="409">
        <f t="shared" si="26"/>
        <v>26.877211389999999</v>
      </c>
      <c r="CG55" s="409">
        <f t="shared" si="27"/>
        <v>-26.425899789999999</v>
      </c>
      <c r="CH55" s="409">
        <f t="shared" si="27"/>
        <v>0</v>
      </c>
      <c r="CI55" s="409">
        <f t="shared" si="27"/>
        <v>-26.425899789999999</v>
      </c>
      <c r="CJ55" s="408">
        <f t="shared" si="28"/>
        <v>66.815323529411756</v>
      </c>
      <c r="CK55" s="408">
        <f t="shared" si="28"/>
        <v>0</v>
      </c>
      <c r="CL55" s="408">
        <f t="shared" si="28"/>
        <v>66.815323529411756</v>
      </c>
      <c r="CM55" s="384"/>
      <c r="CN55" s="410">
        <f t="shared" si="29"/>
        <v>49927886</v>
      </c>
      <c r="CO55" s="399">
        <f t="shared" si="17"/>
        <v>1360000</v>
      </c>
      <c r="CP55" s="399">
        <f t="shared" si="18"/>
        <v>908688.39999999991</v>
      </c>
      <c r="CQ55" s="333">
        <f t="shared" si="30"/>
        <v>0</v>
      </c>
      <c r="CR55" s="333">
        <f t="shared" si="30"/>
        <v>0</v>
      </c>
      <c r="CS55" s="333">
        <f t="shared" si="30"/>
        <v>0</v>
      </c>
      <c r="CT55" s="333">
        <f t="shared" si="31"/>
        <v>-7.2113999999999123E-2</v>
      </c>
      <c r="CU55" s="333">
        <f t="shared" si="31"/>
        <v>0</v>
      </c>
      <c r="CV55" s="333">
        <f t="shared" si="31"/>
        <v>-7.2113999999999123E-2</v>
      </c>
    </row>
    <row r="56" spans="1:100" s="411" customFormat="1" ht="24" customHeight="1">
      <c r="A56" s="407" t="s">
        <v>357</v>
      </c>
      <c r="B56" s="377" t="s">
        <v>357</v>
      </c>
      <c r="C56" s="373" t="s">
        <v>376</v>
      </c>
      <c r="D56" s="377" t="s">
        <v>84</v>
      </c>
      <c r="E56" s="414"/>
      <c r="F56" s="413">
        <v>3051.1961999999999</v>
      </c>
      <c r="G56" s="400">
        <v>3051.1961999999999</v>
      </c>
      <c r="H56" s="412"/>
      <c r="I56" s="413">
        <v>148.22210699999999</v>
      </c>
      <c r="J56" s="401">
        <v>148.22210699999999</v>
      </c>
      <c r="K56" s="414"/>
      <c r="L56" s="413">
        <v>3199.4183069999999</v>
      </c>
      <c r="M56" s="400">
        <v>3199.4183069999999</v>
      </c>
      <c r="N56" s="414"/>
      <c r="O56" s="413">
        <v>3199.4183069999999</v>
      </c>
      <c r="P56" s="400">
        <v>3199.4183069999999</v>
      </c>
      <c r="Q56" s="414"/>
      <c r="R56" s="413">
        <v>8.5705989000000002</v>
      </c>
      <c r="S56" s="400">
        <v>8.5705989000000002</v>
      </c>
      <c r="T56" s="414"/>
      <c r="U56" s="413">
        <v>3207.9889059000002</v>
      </c>
      <c r="V56" s="400">
        <v>3207.9889059000002</v>
      </c>
      <c r="W56" s="413"/>
      <c r="X56" s="413"/>
      <c r="Y56" s="402"/>
      <c r="Z56" s="413"/>
      <c r="AA56" s="413"/>
      <c r="AB56" s="402"/>
      <c r="AC56" s="414"/>
      <c r="AD56" s="413">
        <v>3207.9889059000002</v>
      </c>
      <c r="AE56" s="400">
        <v>3207.9889059000002</v>
      </c>
      <c r="AF56" s="414"/>
      <c r="AG56" s="413">
        <v>2593.2354999999998</v>
      </c>
      <c r="AH56" s="400">
        <v>2593.2354999999998</v>
      </c>
      <c r="AI56" s="414"/>
      <c r="AJ56" s="413">
        <v>2938.0032000000001</v>
      </c>
      <c r="AK56" s="400">
        <v>2938.0032000000001</v>
      </c>
      <c r="AL56" s="414"/>
      <c r="AM56" s="413">
        <v>2938.0032000000001</v>
      </c>
      <c r="AN56" s="400">
        <v>2938.0032000000001</v>
      </c>
      <c r="AO56" s="412"/>
      <c r="AP56" s="413">
        <v>171.49531490000001</v>
      </c>
      <c r="AQ56" s="401">
        <v>171.49531490000001</v>
      </c>
      <c r="AR56" s="414"/>
      <c r="AS56" s="413">
        <v>538.77957696999999</v>
      </c>
      <c r="AT56" s="400">
        <v>538.77957696999999</v>
      </c>
      <c r="AU56" s="414"/>
      <c r="AV56" s="413">
        <v>2182.5458252499998</v>
      </c>
      <c r="AW56" s="400">
        <v>2182.5458252499998</v>
      </c>
      <c r="AX56" s="414"/>
      <c r="AY56" s="413">
        <v>2721.3254022199999</v>
      </c>
      <c r="AZ56" s="400">
        <v>2721.3254022199999</v>
      </c>
      <c r="BA56" s="414"/>
      <c r="BB56" s="413">
        <v>2182.5458252499998</v>
      </c>
      <c r="BC56" s="400">
        <v>2182.5458252499998</v>
      </c>
      <c r="BD56" s="413"/>
      <c r="BE56" s="413"/>
      <c r="BF56" s="402"/>
      <c r="BG56" s="413"/>
      <c r="BH56" s="413"/>
      <c r="BI56" s="402"/>
      <c r="BJ56" s="414"/>
      <c r="BK56" s="413">
        <v>1025.44308065</v>
      </c>
      <c r="BL56" s="400">
        <v>1025.44308065</v>
      </c>
      <c r="BM56" s="414"/>
      <c r="BN56" s="413">
        <v>1016.87248175</v>
      </c>
      <c r="BO56" s="400">
        <v>1016.87248175</v>
      </c>
      <c r="BP56" s="417"/>
      <c r="BQ56" s="413">
        <v>68.034706143999998</v>
      </c>
      <c r="BR56" s="403">
        <v>68.034706143999998</v>
      </c>
      <c r="BS56" s="417"/>
      <c r="BT56" s="413">
        <v>84.829638818999996</v>
      </c>
      <c r="BU56" s="403">
        <v>84.829638818999996</v>
      </c>
      <c r="BV56" s="403"/>
      <c r="BW56" s="384"/>
      <c r="BX56" s="408">
        <f t="shared" si="25"/>
        <v>0</v>
      </c>
      <c r="BY56" s="408">
        <f t="shared" si="24"/>
        <v>0</v>
      </c>
      <c r="BZ56" s="408">
        <f t="shared" si="24"/>
        <v>0</v>
      </c>
      <c r="CA56" s="408">
        <f t="shared" si="32"/>
        <v>0</v>
      </c>
      <c r="CB56" s="408">
        <f t="shared" si="32"/>
        <v>0</v>
      </c>
      <c r="CC56" s="408">
        <f t="shared" si="32"/>
        <v>0</v>
      </c>
      <c r="CD56" s="409">
        <f t="shared" si="26"/>
        <v>0</v>
      </c>
      <c r="CE56" s="409">
        <f t="shared" si="26"/>
        <v>2182.5458252499998</v>
      </c>
      <c r="CF56" s="409">
        <f t="shared" si="26"/>
        <v>2182.5458252499998</v>
      </c>
      <c r="CG56" s="409">
        <f t="shared" si="27"/>
        <v>0</v>
      </c>
      <c r="CH56" s="409">
        <f t="shared" si="27"/>
        <v>-2182.5458252499998</v>
      </c>
      <c r="CI56" s="409">
        <f t="shared" si="27"/>
        <v>-2182.5458252499998</v>
      </c>
      <c r="CJ56" s="408">
        <f t="shared" si="28"/>
        <v>0</v>
      </c>
      <c r="CK56" s="408">
        <f t="shared" si="28"/>
        <v>0</v>
      </c>
      <c r="CL56" s="408">
        <f t="shared" si="28"/>
        <v>0</v>
      </c>
      <c r="CM56" s="384"/>
      <c r="CN56" s="410">
        <f t="shared" si="29"/>
        <v>0</v>
      </c>
      <c r="CO56" s="399">
        <f t="shared" si="17"/>
        <v>0</v>
      </c>
      <c r="CP56" s="399">
        <f t="shared" si="18"/>
        <v>0</v>
      </c>
      <c r="CQ56" s="333">
        <f t="shared" si="30"/>
        <v>0</v>
      </c>
      <c r="CR56" s="333">
        <f t="shared" si="30"/>
        <v>113.19299999999976</v>
      </c>
      <c r="CS56" s="333">
        <f t="shared" si="30"/>
        <v>113.19299999999976</v>
      </c>
      <c r="CT56" s="333">
        <f t="shared" si="31"/>
        <v>0</v>
      </c>
      <c r="CU56" s="333">
        <f t="shared" si="31"/>
        <v>269.98570590000008</v>
      </c>
      <c r="CV56" s="333">
        <f t="shared" si="31"/>
        <v>269.98570590000008</v>
      </c>
    </row>
    <row r="57" spans="1:100" s="411" customFormat="1" ht="17.25" customHeight="1">
      <c r="A57" s="407" t="s">
        <v>357</v>
      </c>
      <c r="B57" s="377" t="s">
        <v>357</v>
      </c>
      <c r="C57" s="373" t="s">
        <v>357</v>
      </c>
      <c r="D57" s="378" t="s">
        <v>362</v>
      </c>
      <c r="E57" s="402"/>
      <c r="F57" s="400">
        <v>0</v>
      </c>
      <c r="G57" s="400">
        <v>0</v>
      </c>
      <c r="H57" s="402"/>
      <c r="I57" s="400">
        <v>0</v>
      </c>
      <c r="J57" s="400">
        <v>0</v>
      </c>
      <c r="K57" s="402"/>
      <c r="L57" s="400">
        <v>0</v>
      </c>
      <c r="M57" s="400">
        <v>0</v>
      </c>
      <c r="N57" s="402"/>
      <c r="O57" s="400">
        <v>269.52569999999997</v>
      </c>
      <c r="P57" s="400">
        <v>269.52569999999997</v>
      </c>
      <c r="Q57" s="402"/>
      <c r="R57" s="400">
        <v>0</v>
      </c>
      <c r="S57" s="400">
        <v>0</v>
      </c>
      <c r="T57" s="402"/>
      <c r="U57" s="400">
        <v>269.52569999999997</v>
      </c>
      <c r="V57" s="400">
        <v>269.52569999999997</v>
      </c>
      <c r="W57" s="402"/>
      <c r="X57" s="400"/>
      <c r="Y57" s="400"/>
      <c r="Z57" s="402"/>
      <c r="AA57" s="402"/>
      <c r="AB57" s="402"/>
      <c r="AC57" s="402"/>
      <c r="AD57" s="400">
        <v>0</v>
      </c>
      <c r="AE57" s="400">
        <v>0</v>
      </c>
      <c r="AF57" s="402"/>
      <c r="AG57" s="400">
        <v>0</v>
      </c>
      <c r="AH57" s="400">
        <v>0</v>
      </c>
      <c r="AI57" s="402"/>
      <c r="AJ57" s="400">
        <v>0</v>
      </c>
      <c r="AK57" s="400">
        <v>0</v>
      </c>
      <c r="AL57" s="402"/>
      <c r="AM57" s="400">
        <v>0</v>
      </c>
      <c r="AN57" s="400">
        <v>0</v>
      </c>
      <c r="AO57" s="402"/>
      <c r="AP57" s="400">
        <v>0</v>
      </c>
      <c r="AQ57" s="400">
        <v>0</v>
      </c>
      <c r="AR57" s="402"/>
      <c r="AS57" s="400">
        <v>0</v>
      </c>
      <c r="AT57" s="400">
        <v>0</v>
      </c>
      <c r="AU57" s="402"/>
      <c r="AV57" s="400">
        <v>0</v>
      </c>
      <c r="AW57" s="400">
        <v>0</v>
      </c>
      <c r="AX57" s="402"/>
      <c r="AY57" s="400">
        <v>0</v>
      </c>
      <c r="AZ57" s="400">
        <v>0</v>
      </c>
      <c r="BA57" s="402"/>
      <c r="BB57" s="400">
        <v>0</v>
      </c>
      <c r="BC57" s="400">
        <v>0</v>
      </c>
      <c r="BD57" s="402"/>
      <c r="BE57" s="401"/>
      <c r="BF57" s="401"/>
      <c r="BG57" s="402"/>
      <c r="BH57" s="402"/>
      <c r="BI57" s="402"/>
      <c r="BJ57" s="402"/>
      <c r="BK57" s="400">
        <v>269.52569999999997</v>
      </c>
      <c r="BL57" s="400">
        <v>269.52569999999997</v>
      </c>
      <c r="BM57" s="402"/>
      <c r="BN57" s="400">
        <v>0</v>
      </c>
      <c r="BO57" s="400">
        <v>0</v>
      </c>
      <c r="BP57" s="402"/>
      <c r="BQ57" s="403">
        <v>0</v>
      </c>
      <c r="BR57" s="403">
        <v>0</v>
      </c>
      <c r="BS57" s="402"/>
      <c r="BT57" s="403">
        <v>0</v>
      </c>
      <c r="BU57" s="403">
        <v>0</v>
      </c>
      <c r="BV57" s="403"/>
      <c r="BW57" s="384"/>
      <c r="BX57" s="408">
        <f t="shared" si="25"/>
        <v>0</v>
      </c>
      <c r="BY57" s="408">
        <f t="shared" si="24"/>
        <v>0</v>
      </c>
      <c r="BZ57" s="408">
        <f t="shared" si="24"/>
        <v>0</v>
      </c>
      <c r="CA57" s="408">
        <f t="shared" si="32"/>
        <v>0</v>
      </c>
      <c r="CB57" s="408">
        <f t="shared" si="32"/>
        <v>0</v>
      </c>
      <c r="CC57" s="408">
        <f t="shared" si="32"/>
        <v>0</v>
      </c>
      <c r="CD57" s="409">
        <f t="shared" si="26"/>
        <v>0</v>
      </c>
      <c r="CE57" s="409">
        <f t="shared" si="26"/>
        <v>0</v>
      </c>
      <c r="CF57" s="409">
        <f t="shared" si="26"/>
        <v>0</v>
      </c>
      <c r="CG57" s="409">
        <f t="shared" si="27"/>
        <v>0</v>
      </c>
      <c r="CH57" s="409">
        <f t="shared" si="27"/>
        <v>0</v>
      </c>
      <c r="CI57" s="409">
        <f t="shared" si="27"/>
        <v>0</v>
      </c>
      <c r="CJ57" s="408">
        <f t="shared" si="28"/>
        <v>0</v>
      </c>
      <c r="CK57" s="408">
        <f t="shared" si="28"/>
        <v>0</v>
      </c>
      <c r="CL57" s="408">
        <f t="shared" si="28"/>
        <v>0</v>
      </c>
      <c r="CM57" s="384"/>
      <c r="CN57" s="410">
        <f t="shared" si="29"/>
        <v>0</v>
      </c>
      <c r="CO57" s="399">
        <f t="shared" si="17"/>
        <v>0</v>
      </c>
      <c r="CP57" s="399">
        <f t="shared" si="18"/>
        <v>0</v>
      </c>
      <c r="CQ57" s="333">
        <f t="shared" si="30"/>
        <v>0</v>
      </c>
      <c r="CR57" s="333">
        <f t="shared" si="30"/>
        <v>0</v>
      </c>
      <c r="CS57" s="333">
        <f t="shared" si="30"/>
        <v>0</v>
      </c>
      <c r="CT57" s="333">
        <f t="shared" si="31"/>
        <v>0</v>
      </c>
      <c r="CU57" s="333">
        <f t="shared" si="31"/>
        <v>0</v>
      </c>
      <c r="CV57" s="333">
        <f t="shared" si="31"/>
        <v>0</v>
      </c>
    </row>
    <row r="58" spans="1:100" s="411" customFormat="1" ht="17.25" customHeight="1">
      <c r="A58" s="407" t="s">
        <v>358</v>
      </c>
      <c r="B58" s="377" t="s">
        <v>357</v>
      </c>
      <c r="C58" s="373" t="s">
        <v>357</v>
      </c>
      <c r="D58" s="377" t="s">
        <v>363</v>
      </c>
      <c r="E58" s="413"/>
      <c r="F58" s="412">
        <v>131.48910000000001</v>
      </c>
      <c r="G58" s="401">
        <v>131.48910000000001</v>
      </c>
      <c r="H58" s="413"/>
      <c r="I58" s="412">
        <v>0</v>
      </c>
      <c r="J58" s="401">
        <v>0</v>
      </c>
      <c r="K58" s="413"/>
      <c r="L58" s="412">
        <v>131.48910000000001</v>
      </c>
      <c r="M58" s="401">
        <v>131.48910000000001</v>
      </c>
      <c r="N58" s="413"/>
      <c r="O58" s="414">
        <v>0</v>
      </c>
      <c r="P58" s="400">
        <v>0</v>
      </c>
      <c r="Q58" s="413"/>
      <c r="R58" s="412">
        <v>0</v>
      </c>
      <c r="S58" s="401">
        <v>0</v>
      </c>
      <c r="T58" s="413"/>
      <c r="U58" s="414">
        <v>0</v>
      </c>
      <c r="V58" s="400">
        <v>0</v>
      </c>
      <c r="W58" s="413"/>
      <c r="X58" s="413"/>
      <c r="Y58" s="402"/>
      <c r="Z58" s="413"/>
      <c r="AA58" s="413"/>
      <c r="AB58" s="402"/>
      <c r="AC58" s="413"/>
      <c r="AD58" s="412">
        <v>131.48910000000001</v>
      </c>
      <c r="AE58" s="401">
        <v>131.48910000000001</v>
      </c>
      <c r="AF58" s="413"/>
      <c r="AG58" s="412">
        <v>109.57429999999999</v>
      </c>
      <c r="AH58" s="401">
        <v>109.57429999999999</v>
      </c>
      <c r="AI58" s="413"/>
      <c r="AJ58" s="412">
        <v>131.48910000000001</v>
      </c>
      <c r="AK58" s="401">
        <v>131.48910000000001</v>
      </c>
      <c r="AL58" s="413"/>
      <c r="AM58" s="412">
        <v>131.48910000000001</v>
      </c>
      <c r="AN58" s="401">
        <v>131.48910000000001</v>
      </c>
      <c r="AO58" s="413"/>
      <c r="AP58" s="412">
        <v>0</v>
      </c>
      <c r="AQ58" s="401">
        <v>0</v>
      </c>
      <c r="AR58" s="413"/>
      <c r="AS58" s="412">
        <v>0</v>
      </c>
      <c r="AT58" s="401">
        <v>0</v>
      </c>
      <c r="AU58" s="413"/>
      <c r="AV58" s="412">
        <v>106.18504651000001</v>
      </c>
      <c r="AW58" s="401">
        <v>106.18504651000001</v>
      </c>
      <c r="AX58" s="413"/>
      <c r="AY58" s="412">
        <v>106.18504651000001</v>
      </c>
      <c r="AZ58" s="401">
        <v>106.18504651000001</v>
      </c>
      <c r="BA58" s="413"/>
      <c r="BB58" s="412">
        <v>106.18504651000001</v>
      </c>
      <c r="BC58" s="401">
        <v>106.18504651000001</v>
      </c>
      <c r="BD58" s="413"/>
      <c r="BE58" s="413"/>
      <c r="BF58" s="402"/>
      <c r="BG58" s="413"/>
      <c r="BH58" s="413"/>
      <c r="BI58" s="402"/>
      <c r="BJ58" s="413"/>
      <c r="BK58" s="414">
        <v>-106.18504651000001</v>
      </c>
      <c r="BL58" s="400">
        <v>-106.18504651000001</v>
      </c>
      <c r="BM58" s="413"/>
      <c r="BN58" s="412">
        <v>25.304053490000001</v>
      </c>
      <c r="BO58" s="401">
        <v>25.304053490000001</v>
      </c>
      <c r="BP58" s="413"/>
      <c r="BQ58" s="415">
        <v>80.755778622999998</v>
      </c>
      <c r="BR58" s="416">
        <v>80.755778622999998</v>
      </c>
      <c r="BS58" s="413"/>
      <c r="BT58" s="415">
        <v>80.755778622999998</v>
      </c>
      <c r="BU58" s="416">
        <v>80.755778622999998</v>
      </c>
      <c r="BV58" s="403"/>
      <c r="BW58" s="384"/>
      <c r="BX58" s="408"/>
      <c r="BY58" s="408">
        <f t="shared" si="24"/>
        <v>0</v>
      </c>
      <c r="BZ58" s="408">
        <f t="shared" si="24"/>
        <v>0</v>
      </c>
      <c r="CA58" s="408">
        <f t="shared" si="32"/>
        <v>0</v>
      </c>
      <c r="CB58" s="408">
        <f t="shared" si="32"/>
        <v>0</v>
      </c>
      <c r="CC58" s="408">
        <f t="shared" si="32"/>
        <v>0</v>
      </c>
      <c r="CD58" s="409"/>
      <c r="CE58" s="409"/>
      <c r="CF58" s="409"/>
      <c r="CG58" s="409"/>
      <c r="CH58" s="409"/>
      <c r="CI58" s="409"/>
      <c r="CJ58" s="408"/>
      <c r="CK58" s="408"/>
      <c r="CL58" s="408"/>
      <c r="CM58" s="384"/>
      <c r="CN58" s="410"/>
      <c r="CO58" s="399">
        <f t="shared" si="17"/>
        <v>0</v>
      </c>
      <c r="CP58" s="399">
        <f t="shared" si="18"/>
        <v>0</v>
      </c>
      <c r="CQ58" s="333">
        <f t="shared" si="30"/>
        <v>0</v>
      </c>
      <c r="CR58" s="333">
        <f t="shared" si="30"/>
        <v>0</v>
      </c>
      <c r="CS58" s="333">
        <f t="shared" si="30"/>
        <v>0</v>
      </c>
      <c r="CT58" s="333">
        <f t="shared" si="31"/>
        <v>0</v>
      </c>
      <c r="CU58" s="333">
        <f t="shared" si="31"/>
        <v>0</v>
      </c>
      <c r="CV58" s="333">
        <f t="shared" si="31"/>
        <v>0</v>
      </c>
    </row>
    <row r="59" spans="1:100" s="418" customFormat="1" ht="17.25" customHeight="1">
      <c r="A59" s="407"/>
      <c r="B59" s="377" t="s">
        <v>357</v>
      </c>
      <c r="C59" s="373" t="s">
        <v>357</v>
      </c>
      <c r="D59" s="377" t="s">
        <v>364</v>
      </c>
      <c r="E59" s="413"/>
      <c r="F59" s="414">
        <v>125.31489999999999</v>
      </c>
      <c r="G59" s="400">
        <v>125.31489999999999</v>
      </c>
      <c r="H59" s="413"/>
      <c r="I59" s="412">
        <v>0</v>
      </c>
      <c r="J59" s="401">
        <v>0</v>
      </c>
      <c r="K59" s="413"/>
      <c r="L59" s="414">
        <v>125.31489999999999</v>
      </c>
      <c r="M59" s="400">
        <v>125.31489999999999</v>
      </c>
      <c r="N59" s="413"/>
      <c r="O59" s="412">
        <v>0</v>
      </c>
      <c r="P59" s="401">
        <v>0</v>
      </c>
      <c r="Q59" s="413"/>
      <c r="R59" s="412">
        <v>0</v>
      </c>
      <c r="S59" s="401">
        <v>0</v>
      </c>
      <c r="T59" s="413"/>
      <c r="U59" s="412">
        <v>0</v>
      </c>
      <c r="V59" s="401">
        <v>0</v>
      </c>
      <c r="W59" s="413"/>
      <c r="X59" s="413"/>
      <c r="Y59" s="402"/>
      <c r="Z59" s="413"/>
      <c r="AA59" s="413"/>
      <c r="AB59" s="402"/>
      <c r="AC59" s="413"/>
      <c r="AD59" s="414">
        <v>125.31489999999999</v>
      </c>
      <c r="AE59" s="400">
        <v>125.31489999999999</v>
      </c>
      <c r="AF59" s="413"/>
      <c r="AG59" s="414">
        <v>104.03789999999999</v>
      </c>
      <c r="AH59" s="400">
        <v>104.03789999999999</v>
      </c>
      <c r="AI59" s="413"/>
      <c r="AJ59" s="414">
        <v>125.31489999999999</v>
      </c>
      <c r="AK59" s="400">
        <v>125.31489999999999</v>
      </c>
      <c r="AL59" s="413"/>
      <c r="AM59" s="414">
        <v>125.31489999999999</v>
      </c>
      <c r="AN59" s="400">
        <v>125.31489999999999</v>
      </c>
      <c r="AO59" s="413"/>
      <c r="AP59" s="412">
        <v>0</v>
      </c>
      <c r="AQ59" s="401">
        <v>0</v>
      </c>
      <c r="AR59" s="413"/>
      <c r="AS59" s="412">
        <v>0</v>
      </c>
      <c r="AT59" s="401">
        <v>0</v>
      </c>
      <c r="AU59" s="413"/>
      <c r="AV59" s="414">
        <v>111.16806739</v>
      </c>
      <c r="AW59" s="400">
        <v>111.16806739</v>
      </c>
      <c r="AX59" s="413"/>
      <c r="AY59" s="414">
        <v>111.16806739</v>
      </c>
      <c r="AZ59" s="400">
        <v>111.16806739</v>
      </c>
      <c r="BA59" s="413"/>
      <c r="BB59" s="414">
        <v>111.16806739</v>
      </c>
      <c r="BC59" s="400">
        <v>111.16806739</v>
      </c>
      <c r="BD59" s="413"/>
      <c r="BE59" s="413"/>
      <c r="BF59" s="402"/>
      <c r="BG59" s="413"/>
      <c r="BH59" s="413"/>
      <c r="BI59" s="402"/>
      <c r="BJ59" s="413"/>
      <c r="BK59" s="414">
        <v>-111.16806739</v>
      </c>
      <c r="BL59" s="400">
        <v>-111.16806739</v>
      </c>
      <c r="BM59" s="413"/>
      <c r="BN59" s="414">
        <v>14.146832610000001</v>
      </c>
      <c r="BO59" s="400">
        <v>14.146832610000001</v>
      </c>
      <c r="BP59" s="413"/>
      <c r="BQ59" s="417">
        <v>88.710973228</v>
      </c>
      <c r="BR59" s="403">
        <v>88.710973228</v>
      </c>
      <c r="BS59" s="413"/>
      <c r="BT59" s="417">
        <v>88.710973228</v>
      </c>
      <c r="BU59" s="403">
        <v>88.710973228</v>
      </c>
      <c r="BV59" s="403"/>
      <c r="BW59" s="384"/>
      <c r="BX59" s="408">
        <f t="shared" ref="BX59:BZ90" si="33">W59/-1</f>
        <v>0</v>
      </c>
      <c r="BY59" s="408">
        <f t="shared" si="24"/>
        <v>0</v>
      </c>
      <c r="BZ59" s="408">
        <f t="shared" si="24"/>
        <v>0</v>
      </c>
      <c r="CA59" s="408">
        <f t="shared" si="32"/>
        <v>0</v>
      </c>
      <c r="CB59" s="408">
        <f t="shared" si="32"/>
        <v>0</v>
      </c>
      <c r="CC59" s="408">
        <f t="shared" si="32"/>
        <v>0</v>
      </c>
      <c r="CD59" s="409">
        <f t="shared" ref="CD59:CF90" si="34">BA59</f>
        <v>0</v>
      </c>
      <c r="CE59" s="409">
        <f t="shared" si="34"/>
        <v>111.16806739</v>
      </c>
      <c r="CF59" s="409">
        <f t="shared" si="34"/>
        <v>111.16806739</v>
      </c>
      <c r="CG59" s="409">
        <f t="shared" ref="CG59:CI90" si="35">BX59-CA59-CD59</f>
        <v>0</v>
      </c>
      <c r="CH59" s="409">
        <f t="shared" si="35"/>
        <v>-111.16806739</v>
      </c>
      <c r="CI59" s="409">
        <f t="shared" si="35"/>
        <v>-111.16806739</v>
      </c>
      <c r="CJ59" s="408">
        <f t="shared" ref="CJ59:CL90" si="36">IF(CA59=0,0,CA59/BX59*100)</f>
        <v>0</v>
      </c>
      <c r="CK59" s="408">
        <f t="shared" si="36"/>
        <v>0</v>
      </c>
      <c r="CL59" s="408">
        <f t="shared" si="36"/>
        <v>0</v>
      </c>
      <c r="CM59" s="384"/>
      <c r="CN59" s="410">
        <f t="shared" ref="CN59:CN123" si="37">AC59*1000000</f>
        <v>0</v>
      </c>
      <c r="CO59" s="399">
        <f t="shared" si="17"/>
        <v>0</v>
      </c>
      <c r="CP59" s="399">
        <f t="shared" si="18"/>
        <v>0</v>
      </c>
      <c r="CQ59" s="333">
        <f t="shared" si="30"/>
        <v>0</v>
      </c>
      <c r="CR59" s="333">
        <f t="shared" si="30"/>
        <v>0</v>
      </c>
      <c r="CS59" s="333">
        <f t="shared" si="30"/>
        <v>0</v>
      </c>
      <c r="CT59" s="333">
        <f t="shared" si="31"/>
        <v>0</v>
      </c>
      <c r="CU59" s="333">
        <f t="shared" si="31"/>
        <v>0</v>
      </c>
      <c r="CV59" s="333">
        <f t="shared" si="31"/>
        <v>0</v>
      </c>
    </row>
    <row r="60" spans="1:100" s="418" customFormat="1" ht="21.75" customHeight="1">
      <c r="A60" s="407" t="s">
        <v>357</v>
      </c>
      <c r="B60" s="377" t="s">
        <v>357</v>
      </c>
      <c r="C60" s="373" t="s">
        <v>357</v>
      </c>
      <c r="D60" s="377" t="s">
        <v>365</v>
      </c>
      <c r="E60" s="413"/>
      <c r="F60" s="414">
        <v>12.7217</v>
      </c>
      <c r="G60" s="400">
        <v>12.7217</v>
      </c>
      <c r="H60" s="413"/>
      <c r="I60" s="412">
        <v>0</v>
      </c>
      <c r="J60" s="401">
        <v>0</v>
      </c>
      <c r="K60" s="413"/>
      <c r="L60" s="414">
        <v>12.7217</v>
      </c>
      <c r="M60" s="400">
        <v>12.7217</v>
      </c>
      <c r="N60" s="413"/>
      <c r="O60" s="412">
        <v>0</v>
      </c>
      <c r="P60" s="401">
        <v>0</v>
      </c>
      <c r="Q60" s="413"/>
      <c r="R60" s="412">
        <v>0</v>
      </c>
      <c r="S60" s="401">
        <v>0</v>
      </c>
      <c r="T60" s="413"/>
      <c r="U60" s="412">
        <v>0</v>
      </c>
      <c r="V60" s="401">
        <v>0</v>
      </c>
      <c r="W60" s="413"/>
      <c r="X60" s="413"/>
      <c r="Y60" s="402"/>
      <c r="Z60" s="413"/>
      <c r="AA60" s="413"/>
      <c r="AB60" s="402"/>
      <c r="AC60" s="413"/>
      <c r="AD60" s="414">
        <v>12.7217</v>
      </c>
      <c r="AE60" s="400">
        <v>12.7217</v>
      </c>
      <c r="AF60" s="413"/>
      <c r="AG60" s="414">
        <v>10.805899999999999</v>
      </c>
      <c r="AH60" s="400">
        <v>10.805899999999999</v>
      </c>
      <c r="AI60" s="413"/>
      <c r="AJ60" s="414">
        <v>12.7217</v>
      </c>
      <c r="AK60" s="400">
        <v>12.7217</v>
      </c>
      <c r="AL60" s="413"/>
      <c r="AM60" s="414">
        <v>12.7217</v>
      </c>
      <c r="AN60" s="400">
        <v>12.7217</v>
      </c>
      <c r="AO60" s="413"/>
      <c r="AP60" s="412">
        <v>0</v>
      </c>
      <c r="AQ60" s="401">
        <v>0</v>
      </c>
      <c r="AR60" s="413"/>
      <c r="AS60" s="412">
        <v>0</v>
      </c>
      <c r="AT60" s="401">
        <v>0</v>
      </c>
      <c r="AU60" s="413"/>
      <c r="AV60" s="414">
        <v>6.5163446699999996</v>
      </c>
      <c r="AW60" s="400">
        <v>6.5163446699999996</v>
      </c>
      <c r="AX60" s="413"/>
      <c r="AY60" s="414">
        <v>6.5163446699999996</v>
      </c>
      <c r="AZ60" s="400">
        <v>6.5163446699999996</v>
      </c>
      <c r="BA60" s="413"/>
      <c r="BB60" s="414">
        <v>6.5163446699999996</v>
      </c>
      <c r="BC60" s="400">
        <v>6.5163446699999996</v>
      </c>
      <c r="BD60" s="413"/>
      <c r="BE60" s="413"/>
      <c r="BF60" s="402"/>
      <c r="BG60" s="413"/>
      <c r="BH60" s="413"/>
      <c r="BI60" s="402"/>
      <c r="BJ60" s="413"/>
      <c r="BK60" s="414">
        <v>-6.5163446699999996</v>
      </c>
      <c r="BL60" s="400">
        <v>-6.5163446699999996</v>
      </c>
      <c r="BM60" s="413"/>
      <c r="BN60" s="414">
        <v>6.2053553299999997</v>
      </c>
      <c r="BO60" s="400">
        <v>6.2053553299999997</v>
      </c>
      <c r="BP60" s="413"/>
      <c r="BQ60" s="417">
        <v>51.222279018999998</v>
      </c>
      <c r="BR60" s="403">
        <v>51.222279018999998</v>
      </c>
      <c r="BS60" s="413"/>
      <c r="BT60" s="417">
        <v>51.222279018999998</v>
      </c>
      <c r="BU60" s="403">
        <v>51.222279018999998</v>
      </c>
      <c r="BV60" s="416"/>
      <c r="BW60" s="384"/>
      <c r="BX60" s="408">
        <f t="shared" si="33"/>
        <v>0</v>
      </c>
      <c r="BY60" s="408">
        <f t="shared" si="24"/>
        <v>0</v>
      </c>
      <c r="BZ60" s="408">
        <f t="shared" si="24"/>
        <v>0</v>
      </c>
      <c r="CA60" s="408">
        <f t="shared" si="32"/>
        <v>0</v>
      </c>
      <c r="CB60" s="408">
        <f t="shared" si="32"/>
        <v>0</v>
      </c>
      <c r="CC60" s="408">
        <f t="shared" si="32"/>
        <v>0</v>
      </c>
      <c r="CD60" s="409">
        <f t="shared" si="34"/>
        <v>0</v>
      </c>
      <c r="CE60" s="409">
        <f t="shared" si="34"/>
        <v>6.5163446699999996</v>
      </c>
      <c r="CF60" s="409">
        <f t="shared" si="34"/>
        <v>6.5163446699999996</v>
      </c>
      <c r="CG60" s="409">
        <f t="shared" si="35"/>
        <v>0</v>
      </c>
      <c r="CH60" s="409">
        <f t="shared" si="35"/>
        <v>-6.5163446699999996</v>
      </c>
      <c r="CI60" s="409">
        <f t="shared" si="35"/>
        <v>-6.5163446699999996</v>
      </c>
      <c r="CJ60" s="408">
        <f t="shared" si="36"/>
        <v>0</v>
      </c>
      <c r="CK60" s="408">
        <f t="shared" si="36"/>
        <v>0</v>
      </c>
      <c r="CL60" s="408">
        <f t="shared" si="36"/>
        <v>0</v>
      </c>
      <c r="CM60" s="384"/>
      <c r="CN60" s="410">
        <f t="shared" si="37"/>
        <v>0</v>
      </c>
      <c r="CO60" s="399">
        <f t="shared" si="17"/>
        <v>0</v>
      </c>
      <c r="CP60" s="399">
        <f t="shared" si="18"/>
        <v>0</v>
      </c>
      <c r="CQ60" s="333">
        <f t="shared" si="30"/>
        <v>0</v>
      </c>
      <c r="CR60" s="333">
        <f t="shared" si="30"/>
        <v>0</v>
      </c>
      <c r="CS60" s="333">
        <f t="shared" si="30"/>
        <v>0</v>
      </c>
      <c r="CT60" s="333">
        <f t="shared" si="31"/>
        <v>0</v>
      </c>
      <c r="CU60" s="333">
        <f t="shared" si="31"/>
        <v>0</v>
      </c>
      <c r="CV60" s="333">
        <f t="shared" si="31"/>
        <v>0</v>
      </c>
    </row>
    <row r="61" spans="1:100" s="418" customFormat="1" ht="17.25" customHeight="1">
      <c r="A61" s="407" t="s">
        <v>357</v>
      </c>
      <c r="B61" s="377" t="s">
        <v>357</v>
      </c>
      <c r="C61" s="373" t="s">
        <v>357</v>
      </c>
      <c r="D61" s="377" t="s">
        <v>366</v>
      </c>
      <c r="E61" s="413"/>
      <c r="F61" s="414">
        <v>0</v>
      </c>
      <c r="G61" s="400">
        <v>0</v>
      </c>
      <c r="H61" s="413"/>
      <c r="I61" s="412">
        <v>0</v>
      </c>
      <c r="J61" s="401">
        <v>0</v>
      </c>
      <c r="K61" s="413"/>
      <c r="L61" s="414">
        <v>0</v>
      </c>
      <c r="M61" s="400">
        <v>0</v>
      </c>
      <c r="N61" s="413"/>
      <c r="O61" s="412">
        <v>259.0575</v>
      </c>
      <c r="P61" s="401">
        <v>259.0575</v>
      </c>
      <c r="Q61" s="413"/>
      <c r="R61" s="412">
        <v>1.2</v>
      </c>
      <c r="S61" s="401">
        <v>1.2</v>
      </c>
      <c r="T61" s="413"/>
      <c r="U61" s="412">
        <v>260.25749999999999</v>
      </c>
      <c r="V61" s="401">
        <v>260.25749999999999</v>
      </c>
      <c r="W61" s="413"/>
      <c r="X61" s="413"/>
      <c r="Y61" s="402"/>
      <c r="Z61" s="413"/>
      <c r="AA61" s="413"/>
      <c r="AB61" s="402"/>
      <c r="AC61" s="413"/>
      <c r="AD61" s="414">
        <v>1.2</v>
      </c>
      <c r="AE61" s="400">
        <v>1.2</v>
      </c>
      <c r="AF61" s="413"/>
      <c r="AG61" s="414">
        <v>0</v>
      </c>
      <c r="AH61" s="400">
        <v>0</v>
      </c>
      <c r="AI61" s="413"/>
      <c r="AJ61" s="414">
        <v>0</v>
      </c>
      <c r="AK61" s="400">
        <v>0</v>
      </c>
      <c r="AL61" s="413"/>
      <c r="AM61" s="414">
        <v>0</v>
      </c>
      <c r="AN61" s="400">
        <v>0</v>
      </c>
      <c r="AO61" s="413"/>
      <c r="AP61" s="412">
        <v>0</v>
      </c>
      <c r="AQ61" s="401">
        <v>0</v>
      </c>
      <c r="AR61" s="413"/>
      <c r="AS61" s="412">
        <v>0</v>
      </c>
      <c r="AT61" s="401">
        <v>0</v>
      </c>
      <c r="AU61" s="413"/>
      <c r="AV61" s="414">
        <v>0</v>
      </c>
      <c r="AW61" s="400">
        <v>0</v>
      </c>
      <c r="AX61" s="413"/>
      <c r="AY61" s="414">
        <v>0</v>
      </c>
      <c r="AZ61" s="400">
        <v>0</v>
      </c>
      <c r="BA61" s="413"/>
      <c r="BB61" s="414">
        <v>0</v>
      </c>
      <c r="BC61" s="400">
        <v>0</v>
      </c>
      <c r="BD61" s="413"/>
      <c r="BE61" s="413"/>
      <c r="BF61" s="402"/>
      <c r="BG61" s="413"/>
      <c r="BH61" s="413"/>
      <c r="BI61" s="402"/>
      <c r="BJ61" s="413"/>
      <c r="BK61" s="414">
        <v>260.25749999999999</v>
      </c>
      <c r="BL61" s="400">
        <v>260.25749999999999</v>
      </c>
      <c r="BM61" s="413"/>
      <c r="BN61" s="414">
        <v>0</v>
      </c>
      <c r="BO61" s="400">
        <v>0</v>
      </c>
      <c r="BP61" s="413"/>
      <c r="BQ61" s="417">
        <v>0</v>
      </c>
      <c r="BR61" s="403">
        <v>0</v>
      </c>
      <c r="BS61" s="413"/>
      <c r="BT61" s="417">
        <v>0</v>
      </c>
      <c r="BU61" s="403">
        <v>0</v>
      </c>
      <c r="BV61" s="403"/>
      <c r="BW61" s="384"/>
      <c r="BX61" s="408">
        <f t="shared" si="33"/>
        <v>0</v>
      </c>
      <c r="BY61" s="408">
        <f t="shared" si="24"/>
        <v>0</v>
      </c>
      <c r="BZ61" s="408">
        <f t="shared" si="24"/>
        <v>0</v>
      </c>
      <c r="CA61" s="408">
        <f t="shared" si="32"/>
        <v>0</v>
      </c>
      <c r="CB61" s="408">
        <f t="shared" si="32"/>
        <v>0</v>
      </c>
      <c r="CC61" s="408">
        <f t="shared" si="32"/>
        <v>0</v>
      </c>
      <c r="CD61" s="409">
        <f t="shared" si="34"/>
        <v>0</v>
      </c>
      <c r="CE61" s="409">
        <f t="shared" si="34"/>
        <v>0</v>
      </c>
      <c r="CF61" s="409">
        <f t="shared" si="34"/>
        <v>0</v>
      </c>
      <c r="CG61" s="409">
        <f t="shared" si="35"/>
        <v>0</v>
      </c>
      <c r="CH61" s="409">
        <f t="shared" si="35"/>
        <v>0</v>
      </c>
      <c r="CI61" s="409">
        <f t="shared" si="35"/>
        <v>0</v>
      </c>
      <c r="CJ61" s="408">
        <f t="shared" si="36"/>
        <v>0</v>
      </c>
      <c r="CK61" s="408">
        <f t="shared" si="36"/>
        <v>0</v>
      </c>
      <c r="CL61" s="408">
        <f t="shared" si="36"/>
        <v>0</v>
      </c>
      <c r="CM61" s="384"/>
      <c r="CN61" s="410">
        <f t="shared" si="37"/>
        <v>0</v>
      </c>
      <c r="CO61" s="399">
        <f t="shared" si="17"/>
        <v>0</v>
      </c>
      <c r="CP61" s="399">
        <f t="shared" si="18"/>
        <v>0</v>
      </c>
      <c r="CQ61" s="333">
        <f t="shared" si="30"/>
        <v>0</v>
      </c>
      <c r="CR61" s="333">
        <f t="shared" si="30"/>
        <v>0</v>
      </c>
      <c r="CS61" s="333">
        <f t="shared" si="30"/>
        <v>0</v>
      </c>
      <c r="CT61" s="333">
        <f t="shared" si="31"/>
        <v>0</v>
      </c>
      <c r="CU61" s="333">
        <f t="shared" si="31"/>
        <v>1.2</v>
      </c>
      <c r="CV61" s="333">
        <f t="shared" si="31"/>
        <v>1.2</v>
      </c>
    </row>
    <row r="62" spans="1:100" s="418" customFormat="1" ht="17.25" customHeight="1">
      <c r="A62" s="407" t="s">
        <v>357</v>
      </c>
      <c r="B62" s="377" t="s">
        <v>357</v>
      </c>
      <c r="C62" s="373" t="s">
        <v>357</v>
      </c>
      <c r="D62" s="377" t="s">
        <v>367</v>
      </c>
      <c r="E62" s="413"/>
      <c r="F62" s="412">
        <v>4.9679000000000002</v>
      </c>
      <c r="G62" s="401">
        <v>4.9679000000000002</v>
      </c>
      <c r="H62" s="413"/>
      <c r="I62" s="412">
        <v>0</v>
      </c>
      <c r="J62" s="401">
        <v>0</v>
      </c>
      <c r="K62" s="413"/>
      <c r="L62" s="412">
        <v>4.9679000000000002</v>
      </c>
      <c r="M62" s="401">
        <v>4.9679000000000002</v>
      </c>
      <c r="N62" s="413"/>
      <c r="O62" s="414">
        <v>0</v>
      </c>
      <c r="P62" s="400">
        <v>0</v>
      </c>
      <c r="Q62" s="413"/>
      <c r="R62" s="414">
        <v>0</v>
      </c>
      <c r="S62" s="400">
        <v>0</v>
      </c>
      <c r="T62" s="413"/>
      <c r="U62" s="414">
        <v>0</v>
      </c>
      <c r="V62" s="400">
        <v>0</v>
      </c>
      <c r="W62" s="413"/>
      <c r="X62" s="413"/>
      <c r="Y62" s="402"/>
      <c r="Z62" s="413"/>
      <c r="AA62" s="413"/>
      <c r="AB62" s="402"/>
      <c r="AC62" s="413"/>
      <c r="AD62" s="414">
        <v>4.9679000000000002</v>
      </c>
      <c r="AE62" s="400">
        <v>4.9679000000000002</v>
      </c>
      <c r="AF62" s="413"/>
      <c r="AG62" s="412">
        <v>4.1839000000000004</v>
      </c>
      <c r="AH62" s="401">
        <v>4.1839000000000004</v>
      </c>
      <c r="AI62" s="413"/>
      <c r="AJ62" s="412">
        <v>4.9679000000000002</v>
      </c>
      <c r="AK62" s="401">
        <v>4.9679000000000002</v>
      </c>
      <c r="AL62" s="413"/>
      <c r="AM62" s="412">
        <v>4.9679000000000002</v>
      </c>
      <c r="AN62" s="401">
        <v>4.9679000000000002</v>
      </c>
      <c r="AO62" s="413"/>
      <c r="AP62" s="412">
        <v>0</v>
      </c>
      <c r="AQ62" s="401">
        <v>0</v>
      </c>
      <c r="AR62" s="413"/>
      <c r="AS62" s="412">
        <v>0</v>
      </c>
      <c r="AT62" s="401">
        <v>0</v>
      </c>
      <c r="AU62" s="413"/>
      <c r="AV62" s="412">
        <v>1.8763387499999999</v>
      </c>
      <c r="AW62" s="401">
        <v>1.8763387499999999</v>
      </c>
      <c r="AX62" s="413"/>
      <c r="AY62" s="412">
        <v>1.8763387499999999</v>
      </c>
      <c r="AZ62" s="401">
        <v>1.8763387499999999</v>
      </c>
      <c r="BA62" s="413"/>
      <c r="BB62" s="412">
        <v>1.8763387499999999</v>
      </c>
      <c r="BC62" s="401">
        <v>1.8763387499999999</v>
      </c>
      <c r="BD62" s="413"/>
      <c r="BE62" s="413"/>
      <c r="BF62" s="402"/>
      <c r="BG62" s="413"/>
      <c r="BH62" s="413"/>
      <c r="BI62" s="402"/>
      <c r="BJ62" s="413"/>
      <c r="BK62" s="414">
        <v>-1.8763387499999999</v>
      </c>
      <c r="BL62" s="400">
        <v>-1.8763387499999999</v>
      </c>
      <c r="BM62" s="413"/>
      <c r="BN62" s="412">
        <v>3.0915612499999998</v>
      </c>
      <c r="BO62" s="401">
        <v>3.0915612499999998</v>
      </c>
      <c r="BP62" s="413"/>
      <c r="BQ62" s="415">
        <v>37.769253608</v>
      </c>
      <c r="BR62" s="416">
        <v>37.769253608</v>
      </c>
      <c r="BS62" s="413"/>
      <c r="BT62" s="415">
        <v>37.769253608</v>
      </c>
      <c r="BU62" s="416">
        <v>37.769253608</v>
      </c>
      <c r="BV62" s="403"/>
      <c r="BW62" s="384"/>
      <c r="BX62" s="408">
        <f t="shared" si="33"/>
        <v>0</v>
      </c>
      <c r="BY62" s="408">
        <f t="shared" si="24"/>
        <v>0</v>
      </c>
      <c r="BZ62" s="408">
        <f t="shared" si="24"/>
        <v>0</v>
      </c>
      <c r="CA62" s="408">
        <f t="shared" si="32"/>
        <v>0</v>
      </c>
      <c r="CB62" s="408">
        <f t="shared" si="32"/>
        <v>0</v>
      </c>
      <c r="CC62" s="408">
        <f t="shared" si="32"/>
        <v>0</v>
      </c>
      <c r="CD62" s="409">
        <f t="shared" si="34"/>
        <v>0</v>
      </c>
      <c r="CE62" s="409">
        <f t="shared" si="34"/>
        <v>1.8763387499999999</v>
      </c>
      <c r="CF62" s="409">
        <f t="shared" si="34"/>
        <v>1.8763387499999999</v>
      </c>
      <c r="CG62" s="409">
        <f t="shared" si="35"/>
        <v>0</v>
      </c>
      <c r="CH62" s="409">
        <f t="shared" si="35"/>
        <v>-1.8763387499999999</v>
      </c>
      <c r="CI62" s="409">
        <f t="shared" si="35"/>
        <v>-1.8763387499999999</v>
      </c>
      <c r="CJ62" s="408">
        <f t="shared" si="36"/>
        <v>0</v>
      </c>
      <c r="CK62" s="408">
        <f t="shared" si="36"/>
        <v>0</v>
      </c>
      <c r="CL62" s="408">
        <f t="shared" si="36"/>
        <v>0</v>
      </c>
      <c r="CM62" s="384"/>
      <c r="CN62" s="410">
        <f t="shared" si="37"/>
        <v>0</v>
      </c>
      <c r="CO62" s="399">
        <f t="shared" si="17"/>
        <v>0</v>
      </c>
      <c r="CP62" s="399">
        <f t="shared" si="18"/>
        <v>0</v>
      </c>
      <c r="CQ62" s="333">
        <f t="shared" si="30"/>
        <v>0</v>
      </c>
      <c r="CR62" s="333">
        <f t="shared" si="30"/>
        <v>0</v>
      </c>
      <c r="CS62" s="333">
        <f t="shared" si="30"/>
        <v>0</v>
      </c>
      <c r="CT62" s="333">
        <f t="shared" si="31"/>
        <v>0</v>
      </c>
      <c r="CU62" s="333">
        <f t="shared" si="31"/>
        <v>0</v>
      </c>
      <c r="CV62" s="333">
        <f t="shared" si="31"/>
        <v>0</v>
      </c>
    </row>
    <row r="63" spans="1:100" s="418" customFormat="1" ht="17.25" customHeight="1">
      <c r="A63" s="407" t="s">
        <v>357</v>
      </c>
      <c r="B63" s="377" t="s">
        <v>357</v>
      </c>
      <c r="C63" s="373" t="s">
        <v>357</v>
      </c>
      <c r="D63" s="377" t="s">
        <v>368</v>
      </c>
      <c r="E63" s="413"/>
      <c r="F63" s="414">
        <v>1.0305</v>
      </c>
      <c r="G63" s="400">
        <v>1.0305</v>
      </c>
      <c r="H63" s="413"/>
      <c r="I63" s="412">
        <v>0</v>
      </c>
      <c r="J63" s="401">
        <v>0</v>
      </c>
      <c r="K63" s="413"/>
      <c r="L63" s="414">
        <v>1.0305</v>
      </c>
      <c r="M63" s="400">
        <v>1.0305</v>
      </c>
      <c r="N63" s="413"/>
      <c r="O63" s="412">
        <v>0</v>
      </c>
      <c r="P63" s="401">
        <v>0</v>
      </c>
      <c r="Q63" s="413"/>
      <c r="R63" s="412">
        <v>0</v>
      </c>
      <c r="S63" s="401">
        <v>0</v>
      </c>
      <c r="T63" s="413"/>
      <c r="U63" s="412">
        <v>0</v>
      </c>
      <c r="V63" s="401">
        <v>0</v>
      </c>
      <c r="W63" s="413"/>
      <c r="X63" s="413"/>
      <c r="Y63" s="402"/>
      <c r="Z63" s="413"/>
      <c r="AA63" s="413"/>
      <c r="AB63" s="402"/>
      <c r="AC63" s="413"/>
      <c r="AD63" s="414">
        <v>1.0305</v>
      </c>
      <c r="AE63" s="400">
        <v>1.0305</v>
      </c>
      <c r="AF63" s="413"/>
      <c r="AG63" s="414">
        <v>0.85870000000000002</v>
      </c>
      <c r="AH63" s="400">
        <v>0.85870000000000002</v>
      </c>
      <c r="AI63" s="413"/>
      <c r="AJ63" s="414">
        <v>1.0305</v>
      </c>
      <c r="AK63" s="400">
        <v>1.0305</v>
      </c>
      <c r="AL63" s="413"/>
      <c r="AM63" s="414">
        <v>1.0305</v>
      </c>
      <c r="AN63" s="400">
        <v>1.0305</v>
      </c>
      <c r="AO63" s="413"/>
      <c r="AP63" s="412">
        <v>0</v>
      </c>
      <c r="AQ63" s="401">
        <v>0</v>
      </c>
      <c r="AR63" s="413"/>
      <c r="AS63" s="412">
        <v>0.23150317000000001</v>
      </c>
      <c r="AT63" s="401">
        <v>0.23150317000000001</v>
      </c>
      <c r="AU63" s="413"/>
      <c r="AV63" s="414">
        <v>6.9853034899999997</v>
      </c>
      <c r="AW63" s="400">
        <v>6.9853034899999997</v>
      </c>
      <c r="AX63" s="413"/>
      <c r="AY63" s="414">
        <v>7.2168066599999996</v>
      </c>
      <c r="AZ63" s="400">
        <v>7.2168066599999996</v>
      </c>
      <c r="BA63" s="413"/>
      <c r="BB63" s="414">
        <v>6.9853034899999997</v>
      </c>
      <c r="BC63" s="400">
        <v>6.9853034899999997</v>
      </c>
      <c r="BD63" s="413"/>
      <c r="BE63" s="413"/>
      <c r="BF63" s="402"/>
      <c r="BG63" s="413"/>
      <c r="BH63" s="413"/>
      <c r="BI63" s="402"/>
      <c r="BJ63" s="413"/>
      <c r="BK63" s="414">
        <v>-6.9853034899999997</v>
      </c>
      <c r="BL63" s="400">
        <v>-6.9853034899999997</v>
      </c>
      <c r="BM63" s="413"/>
      <c r="BN63" s="414">
        <v>-5.9548034899999998</v>
      </c>
      <c r="BO63" s="400">
        <v>-5.9548034899999998</v>
      </c>
      <c r="BP63" s="413"/>
      <c r="BQ63" s="417">
        <v>677.85574866599995</v>
      </c>
      <c r="BR63" s="403">
        <v>677.85574866599995</v>
      </c>
      <c r="BS63" s="413"/>
      <c r="BT63" s="417">
        <v>700.32087918499997</v>
      </c>
      <c r="BU63" s="403">
        <v>700.32087918499997</v>
      </c>
      <c r="BV63" s="403"/>
      <c r="BW63" s="384"/>
      <c r="BX63" s="408">
        <f t="shared" si="33"/>
        <v>0</v>
      </c>
      <c r="BY63" s="408">
        <f t="shared" si="24"/>
        <v>0</v>
      </c>
      <c r="BZ63" s="408">
        <f t="shared" si="24"/>
        <v>0</v>
      </c>
      <c r="CA63" s="408">
        <f t="shared" si="32"/>
        <v>0</v>
      </c>
      <c r="CB63" s="408">
        <f t="shared" si="32"/>
        <v>0</v>
      </c>
      <c r="CC63" s="408">
        <f t="shared" si="32"/>
        <v>0</v>
      </c>
      <c r="CD63" s="409">
        <f t="shared" si="34"/>
        <v>0</v>
      </c>
      <c r="CE63" s="409">
        <f t="shared" si="34"/>
        <v>6.9853034899999997</v>
      </c>
      <c r="CF63" s="409">
        <f t="shared" si="34"/>
        <v>6.9853034899999997</v>
      </c>
      <c r="CG63" s="409">
        <f t="shared" si="35"/>
        <v>0</v>
      </c>
      <c r="CH63" s="409">
        <f t="shared" si="35"/>
        <v>-6.9853034899999997</v>
      </c>
      <c r="CI63" s="409">
        <f t="shared" si="35"/>
        <v>-6.9853034899999997</v>
      </c>
      <c r="CJ63" s="408">
        <f t="shared" si="36"/>
        <v>0</v>
      </c>
      <c r="CK63" s="408">
        <f t="shared" si="36"/>
        <v>0</v>
      </c>
      <c r="CL63" s="408">
        <f t="shared" si="36"/>
        <v>0</v>
      </c>
      <c r="CM63" s="384"/>
      <c r="CN63" s="410">
        <f t="shared" si="37"/>
        <v>0</v>
      </c>
      <c r="CO63" s="399">
        <f t="shared" si="17"/>
        <v>0</v>
      </c>
      <c r="CP63" s="399">
        <f t="shared" si="18"/>
        <v>0</v>
      </c>
      <c r="CQ63" s="333">
        <f t="shared" si="30"/>
        <v>0</v>
      </c>
      <c r="CR63" s="333">
        <f t="shared" si="30"/>
        <v>0</v>
      </c>
      <c r="CS63" s="333">
        <f t="shared" si="30"/>
        <v>0</v>
      </c>
      <c r="CT63" s="333">
        <f t="shared" si="31"/>
        <v>0</v>
      </c>
      <c r="CU63" s="333">
        <f t="shared" si="31"/>
        <v>0</v>
      </c>
      <c r="CV63" s="333">
        <f t="shared" si="31"/>
        <v>0</v>
      </c>
    </row>
    <row r="64" spans="1:100" s="418" customFormat="1" ht="17.25" customHeight="1">
      <c r="A64" s="407" t="s">
        <v>357</v>
      </c>
      <c r="B64" s="377" t="s">
        <v>357</v>
      </c>
      <c r="C64" s="373" t="s">
        <v>357</v>
      </c>
      <c r="D64" s="377" t="s">
        <v>369</v>
      </c>
      <c r="E64" s="413"/>
      <c r="F64" s="414">
        <v>83.059100000000001</v>
      </c>
      <c r="G64" s="400">
        <v>83.059100000000001</v>
      </c>
      <c r="H64" s="413"/>
      <c r="I64" s="412">
        <v>0</v>
      </c>
      <c r="J64" s="401">
        <v>0</v>
      </c>
      <c r="K64" s="413"/>
      <c r="L64" s="414">
        <v>83.059100000000001</v>
      </c>
      <c r="M64" s="400">
        <v>83.059100000000001</v>
      </c>
      <c r="N64" s="413"/>
      <c r="O64" s="412">
        <v>0</v>
      </c>
      <c r="P64" s="401">
        <v>0</v>
      </c>
      <c r="Q64" s="413"/>
      <c r="R64" s="412">
        <v>0</v>
      </c>
      <c r="S64" s="401">
        <v>0</v>
      </c>
      <c r="T64" s="413"/>
      <c r="U64" s="412">
        <v>0</v>
      </c>
      <c r="V64" s="401">
        <v>0</v>
      </c>
      <c r="W64" s="413"/>
      <c r="X64" s="413"/>
      <c r="Y64" s="402"/>
      <c r="Z64" s="413"/>
      <c r="AA64" s="413"/>
      <c r="AB64" s="402"/>
      <c r="AC64" s="413"/>
      <c r="AD64" s="414">
        <v>83.059100000000001</v>
      </c>
      <c r="AE64" s="400">
        <v>83.059100000000001</v>
      </c>
      <c r="AF64" s="413"/>
      <c r="AG64" s="414">
        <v>69.215900000000005</v>
      </c>
      <c r="AH64" s="400">
        <v>69.215900000000005</v>
      </c>
      <c r="AI64" s="413"/>
      <c r="AJ64" s="414">
        <v>83.059100000000001</v>
      </c>
      <c r="AK64" s="400">
        <v>83.059100000000001</v>
      </c>
      <c r="AL64" s="413"/>
      <c r="AM64" s="414">
        <v>83.059100000000001</v>
      </c>
      <c r="AN64" s="400">
        <v>83.059100000000001</v>
      </c>
      <c r="AO64" s="413"/>
      <c r="AP64" s="412">
        <v>0</v>
      </c>
      <c r="AQ64" s="401">
        <v>0</v>
      </c>
      <c r="AR64" s="413"/>
      <c r="AS64" s="412">
        <v>1.6050000000000001E-3</v>
      </c>
      <c r="AT64" s="401">
        <v>1.6050000000000001E-3</v>
      </c>
      <c r="AU64" s="413"/>
      <c r="AV64" s="414">
        <v>5.0996889599999999</v>
      </c>
      <c r="AW64" s="400">
        <v>5.0996889599999999</v>
      </c>
      <c r="AX64" s="413"/>
      <c r="AY64" s="414">
        <v>5.1012939599999996</v>
      </c>
      <c r="AZ64" s="400">
        <v>5.1012939599999996</v>
      </c>
      <c r="BA64" s="413"/>
      <c r="BB64" s="414">
        <v>5.0996889599999999</v>
      </c>
      <c r="BC64" s="400">
        <v>5.0996889599999999</v>
      </c>
      <c r="BD64" s="413"/>
      <c r="BE64" s="413"/>
      <c r="BF64" s="402"/>
      <c r="BG64" s="413"/>
      <c r="BH64" s="413"/>
      <c r="BI64" s="402"/>
      <c r="BJ64" s="413"/>
      <c r="BK64" s="414">
        <v>-5.0996889599999999</v>
      </c>
      <c r="BL64" s="400">
        <v>-5.0996889599999999</v>
      </c>
      <c r="BM64" s="413"/>
      <c r="BN64" s="414">
        <v>77.959411040000006</v>
      </c>
      <c r="BO64" s="400">
        <v>77.959411040000006</v>
      </c>
      <c r="BP64" s="413"/>
      <c r="BQ64" s="417">
        <v>6.1398317100000002</v>
      </c>
      <c r="BR64" s="403">
        <v>6.1398317100000002</v>
      </c>
      <c r="BS64" s="413"/>
      <c r="BT64" s="417">
        <v>6.1417640689999997</v>
      </c>
      <c r="BU64" s="403">
        <v>6.1417640689999997</v>
      </c>
      <c r="BV64" s="416"/>
      <c r="BW64" s="384"/>
      <c r="BX64" s="408">
        <f t="shared" si="33"/>
        <v>0</v>
      </c>
      <c r="BY64" s="408">
        <f t="shared" si="33"/>
        <v>0</v>
      </c>
      <c r="BZ64" s="408">
        <f t="shared" si="33"/>
        <v>0</v>
      </c>
      <c r="CA64" s="408">
        <f t="shared" si="32"/>
        <v>0</v>
      </c>
      <c r="CB64" s="408">
        <f t="shared" si="32"/>
        <v>0</v>
      </c>
      <c r="CC64" s="408">
        <f t="shared" si="32"/>
        <v>0</v>
      </c>
      <c r="CD64" s="409">
        <f t="shared" si="34"/>
        <v>0</v>
      </c>
      <c r="CE64" s="409">
        <f t="shared" si="34"/>
        <v>5.0996889599999999</v>
      </c>
      <c r="CF64" s="409">
        <f t="shared" si="34"/>
        <v>5.0996889599999999</v>
      </c>
      <c r="CG64" s="409">
        <f t="shared" si="35"/>
        <v>0</v>
      </c>
      <c r="CH64" s="409">
        <f t="shared" si="35"/>
        <v>-5.0996889599999999</v>
      </c>
      <c r="CI64" s="409">
        <f t="shared" si="35"/>
        <v>-5.0996889599999999</v>
      </c>
      <c r="CJ64" s="408">
        <f t="shared" si="36"/>
        <v>0</v>
      </c>
      <c r="CK64" s="408">
        <f t="shared" si="36"/>
        <v>0</v>
      </c>
      <c r="CL64" s="408">
        <f t="shared" si="36"/>
        <v>0</v>
      </c>
      <c r="CM64" s="384"/>
      <c r="CN64" s="410">
        <f t="shared" si="37"/>
        <v>0</v>
      </c>
      <c r="CO64" s="399">
        <f t="shared" si="17"/>
        <v>0</v>
      </c>
      <c r="CP64" s="399">
        <f t="shared" si="18"/>
        <v>0</v>
      </c>
      <c r="CQ64" s="333">
        <f t="shared" si="30"/>
        <v>0</v>
      </c>
      <c r="CR64" s="333">
        <f t="shared" si="30"/>
        <v>0</v>
      </c>
      <c r="CS64" s="333">
        <f t="shared" si="30"/>
        <v>0</v>
      </c>
      <c r="CT64" s="333">
        <f t="shared" si="31"/>
        <v>0</v>
      </c>
      <c r="CU64" s="333">
        <f t="shared" si="31"/>
        <v>0</v>
      </c>
      <c r="CV64" s="333">
        <f t="shared" si="31"/>
        <v>0</v>
      </c>
    </row>
    <row r="65" spans="1:100" s="418" customFormat="1" ht="17.25" customHeight="1">
      <c r="A65" s="407" t="s">
        <v>357</v>
      </c>
      <c r="B65" s="377" t="s">
        <v>357</v>
      </c>
      <c r="C65" s="373" t="s">
        <v>357</v>
      </c>
      <c r="D65" s="377" t="s">
        <v>370</v>
      </c>
      <c r="E65" s="413"/>
      <c r="F65" s="414">
        <v>170</v>
      </c>
      <c r="G65" s="400">
        <v>170</v>
      </c>
      <c r="H65" s="413"/>
      <c r="I65" s="412">
        <v>0</v>
      </c>
      <c r="J65" s="401">
        <v>0</v>
      </c>
      <c r="K65" s="413"/>
      <c r="L65" s="414">
        <v>170</v>
      </c>
      <c r="M65" s="400">
        <v>170</v>
      </c>
      <c r="N65" s="413"/>
      <c r="O65" s="412">
        <v>0</v>
      </c>
      <c r="P65" s="401">
        <v>0</v>
      </c>
      <c r="Q65" s="413"/>
      <c r="R65" s="412">
        <v>0</v>
      </c>
      <c r="S65" s="401">
        <v>0</v>
      </c>
      <c r="T65" s="413"/>
      <c r="U65" s="412">
        <v>0</v>
      </c>
      <c r="V65" s="401">
        <v>0</v>
      </c>
      <c r="W65" s="413"/>
      <c r="X65" s="413"/>
      <c r="Y65" s="402"/>
      <c r="Z65" s="413"/>
      <c r="AA65" s="413"/>
      <c r="AB65" s="402"/>
      <c r="AC65" s="413"/>
      <c r="AD65" s="414">
        <v>170</v>
      </c>
      <c r="AE65" s="400">
        <v>170</v>
      </c>
      <c r="AF65" s="413"/>
      <c r="AG65" s="414">
        <v>141.66659999999999</v>
      </c>
      <c r="AH65" s="400">
        <v>141.66659999999999</v>
      </c>
      <c r="AI65" s="413"/>
      <c r="AJ65" s="414">
        <v>170</v>
      </c>
      <c r="AK65" s="400">
        <v>170</v>
      </c>
      <c r="AL65" s="413"/>
      <c r="AM65" s="414">
        <v>170</v>
      </c>
      <c r="AN65" s="400">
        <v>170</v>
      </c>
      <c r="AO65" s="413"/>
      <c r="AP65" s="412">
        <v>0</v>
      </c>
      <c r="AQ65" s="401">
        <v>0</v>
      </c>
      <c r="AR65" s="413"/>
      <c r="AS65" s="414">
        <v>0</v>
      </c>
      <c r="AT65" s="400">
        <v>0</v>
      </c>
      <c r="AU65" s="413"/>
      <c r="AV65" s="414">
        <v>240.28604336000001</v>
      </c>
      <c r="AW65" s="400">
        <v>240.28604336000001</v>
      </c>
      <c r="AX65" s="413"/>
      <c r="AY65" s="414">
        <v>240.28604336000001</v>
      </c>
      <c r="AZ65" s="400">
        <v>240.28604336000001</v>
      </c>
      <c r="BA65" s="413"/>
      <c r="BB65" s="414">
        <v>240.28604336000001</v>
      </c>
      <c r="BC65" s="400">
        <v>240.28604336000001</v>
      </c>
      <c r="BD65" s="413"/>
      <c r="BE65" s="413"/>
      <c r="BF65" s="402"/>
      <c r="BG65" s="413"/>
      <c r="BH65" s="413"/>
      <c r="BI65" s="402"/>
      <c r="BJ65" s="413"/>
      <c r="BK65" s="414">
        <v>-240.28604336000001</v>
      </c>
      <c r="BL65" s="400">
        <v>-240.28604336000001</v>
      </c>
      <c r="BM65" s="413"/>
      <c r="BN65" s="414">
        <v>-70.286043359999994</v>
      </c>
      <c r="BO65" s="400">
        <v>-70.286043359999994</v>
      </c>
      <c r="BP65" s="413"/>
      <c r="BQ65" s="417">
        <v>141.34473138800001</v>
      </c>
      <c r="BR65" s="403">
        <v>141.34473138800001</v>
      </c>
      <c r="BS65" s="413"/>
      <c r="BT65" s="417">
        <v>141.34473138800001</v>
      </c>
      <c r="BU65" s="403">
        <v>141.34473138800001</v>
      </c>
      <c r="BV65" s="403"/>
      <c r="BW65" s="384"/>
      <c r="BX65" s="408">
        <f t="shared" si="33"/>
        <v>0</v>
      </c>
      <c r="BY65" s="408">
        <f t="shared" si="33"/>
        <v>0</v>
      </c>
      <c r="BZ65" s="408">
        <f t="shared" si="33"/>
        <v>0</v>
      </c>
      <c r="CA65" s="408">
        <f t="shared" si="32"/>
        <v>0</v>
      </c>
      <c r="CB65" s="408">
        <f t="shared" si="32"/>
        <v>0</v>
      </c>
      <c r="CC65" s="408">
        <f t="shared" si="32"/>
        <v>0</v>
      </c>
      <c r="CD65" s="409">
        <f t="shared" si="34"/>
        <v>0</v>
      </c>
      <c r="CE65" s="409">
        <f t="shared" si="34"/>
        <v>240.28604336000001</v>
      </c>
      <c r="CF65" s="409">
        <f t="shared" si="34"/>
        <v>240.28604336000001</v>
      </c>
      <c r="CG65" s="409">
        <f t="shared" si="35"/>
        <v>0</v>
      </c>
      <c r="CH65" s="409">
        <f t="shared" si="35"/>
        <v>-240.28604336000001</v>
      </c>
      <c r="CI65" s="409">
        <f t="shared" si="35"/>
        <v>-240.28604336000001</v>
      </c>
      <c r="CJ65" s="408">
        <f t="shared" si="36"/>
        <v>0</v>
      </c>
      <c r="CK65" s="408">
        <f t="shared" si="36"/>
        <v>0</v>
      </c>
      <c r="CL65" s="408">
        <f t="shared" si="36"/>
        <v>0</v>
      </c>
      <c r="CM65" s="384"/>
      <c r="CN65" s="410">
        <f t="shared" si="37"/>
        <v>0</v>
      </c>
      <c r="CO65" s="399">
        <f t="shared" si="17"/>
        <v>0</v>
      </c>
      <c r="CP65" s="399">
        <f t="shared" si="18"/>
        <v>0</v>
      </c>
      <c r="CQ65" s="333">
        <f t="shared" si="30"/>
        <v>0</v>
      </c>
      <c r="CR65" s="333">
        <f t="shared" si="30"/>
        <v>0</v>
      </c>
      <c r="CS65" s="333">
        <f t="shared" si="30"/>
        <v>0</v>
      </c>
      <c r="CT65" s="333">
        <f t="shared" si="31"/>
        <v>0</v>
      </c>
      <c r="CU65" s="333">
        <f t="shared" si="31"/>
        <v>0</v>
      </c>
      <c r="CV65" s="333">
        <f t="shared" si="31"/>
        <v>0</v>
      </c>
    </row>
    <row r="66" spans="1:100" s="418" customFormat="1" ht="17.25" customHeight="1">
      <c r="A66" s="407" t="s">
        <v>357</v>
      </c>
      <c r="B66" s="377" t="s">
        <v>357</v>
      </c>
      <c r="C66" s="373" t="s">
        <v>357</v>
      </c>
      <c r="D66" s="377" t="s">
        <v>371</v>
      </c>
      <c r="E66" s="413"/>
      <c r="F66" s="414">
        <v>36.456000000000003</v>
      </c>
      <c r="G66" s="400">
        <v>36.456000000000003</v>
      </c>
      <c r="H66" s="413"/>
      <c r="I66" s="414">
        <v>0</v>
      </c>
      <c r="J66" s="400">
        <v>0</v>
      </c>
      <c r="K66" s="413"/>
      <c r="L66" s="414">
        <v>36.456000000000003</v>
      </c>
      <c r="M66" s="400">
        <v>36.456000000000003</v>
      </c>
      <c r="N66" s="413"/>
      <c r="O66" s="412">
        <v>36.456000000000003</v>
      </c>
      <c r="P66" s="401">
        <v>36.456000000000003</v>
      </c>
      <c r="Q66" s="413"/>
      <c r="R66" s="412">
        <v>0.76597999999999999</v>
      </c>
      <c r="S66" s="401">
        <v>0.76597999999999999</v>
      </c>
      <c r="T66" s="413"/>
      <c r="U66" s="412">
        <v>37.221980000000002</v>
      </c>
      <c r="V66" s="401">
        <v>37.221980000000002</v>
      </c>
      <c r="W66" s="413"/>
      <c r="X66" s="413"/>
      <c r="Y66" s="402"/>
      <c r="Z66" s="413"/>
      <c r="AA66" s="413"/>
      <c r="AB66" s="402"/>
      <c r="AC66" s="413"/>
      <c r="AD66" s="414">
        <v>37.221980000000002</v>
      </c>
      <c r="AE66" s="400">
        <v>37.221980000000002</v>
      </c>
      <c r="AF66" s="413"/>
      <c r="AG66" s="414">
        <v>32.064799999999998</v>
      </c>
      <c r="AH66" s="400">
        <v>32.064799999999998</v>
      </c>
      <c r="AI66" s="413"/>
      <c r="AJ66" s="414">
        <v>36.456000000000003</v>
      </c>
      <c r="AK66" s="400">
        <v>36.456000000000003</v>
      </c>
      <c r="AL66" s="413"/>
      <c r="AM66" s="414">
        <v>36.456000000000003</v>
      </c>
      <c r="AN66" s="400">
        <v>36.456000000000003</v>
      </c>
      <c r="AO66" s="413"/>
      <c r="AP66" s="412">
        <v>0</v>
      </c>
      <c r="AQ66" s="401">
        <v>0</v>
      </c>
      <c r="AR66" s="413"/>
      <c r="AS66" s="412">
        <v>0</v>
      </c>
      <c r="AT66" s="401">
        <v>0</v>
      </c>
      <c r="AU66" s="413"/>
      <c r="AV66" s="414">
        <v>37.020980000000002</v>
      </c>
      <c r="AW66" s="400">
        <v>37.020980000000002</v>
      </c>
      <c r="AX66" s="413"/>
      <c r="AY66" s="414">
        <v>37.020980000000002</v>
      </c>
      <c r="AZ66" s="400">
        <v>37.020980000000002</v>
      </c>
      <c r="BA66" s="413"/>
      <c r="BB66" s="414">
        <v>37.020980000000002</v>
      </c>
      <c r="BC66" s="400">
        <v>37.020980000000002</v>
      </c>
      <c r="BD66" s="413"/>
      <c r="BE66" s="413"/>
      <c r="BF66" s="402"/>
      <c r="BG66" s="413"/>
      <c r="BH66" s="413"/>
      <c r="BI66" s="402"/>
      <c r="BJ66" s="413"/>
      <c r="BK66" s="414">
        <v>0.20100000000000001</v>
      </c>
      <c r="BL66" s="400">
        <v>0.20100000000000001</v>
      </c>
      <c r="BM66" s="413"/>
      <c r="BN66" s="414">
        <v>-0.56498000000000004</v>
      </c>
      <c r="BO66" s="400">
        <v>-0.56498000000000004</v>
      </c>
      <c r="BP66" s="413"/>
      <c r="BQ66" s="417">
        <v>99.459996485999994</v>
      </c>
      <c r="BR66" s="403">
        <v>99.459996485999994</v>
      </c>
      <c r="BS66" s="413"/>
      <c r="BT66" s="417">
        <v>99.459996485999994</v>
      </c>
      <c r="BU66" s="403">
        <v>99.459996485999994</v>
      </c>
      <c r="BV66" s="403"/>
      <c r="BW66" s="384"/>
      <c r="BX66" s="408">
        <f t="shared" si="33"/>
        <v>0</v>
      </c>
      <c r="BY66" s="408">
        <f t="shared" si="33"/>
        <v>0</v>
      </c>
      <c r="BZ66" s="408">
        <f t="shared" si="33"/>
        <v>0</v>
      </c>
      <c r="CA66" s="408">
        <f t="shared" si="32"/>
        <v>0</v>
      </c>
      <c r="CB66" s="408">
        <f t="shared" si="32"/>
        <v>0</v>
      </c>
      <c r="CC66" s="408">
        <f t="shared" si="32"/>
        <v>0</v>
      </c>
      <c r="CD66" s="409">
        <f t="shared" si="34"/>
        <v>0</v>
      </c>
      <c r="CE66" s="409">
        <f t="shared" si="34"/>
        <v>37.020980000000002</v>
      </c>
      <c r="CF66" s="409">
        <f t="shared" si="34"/>
        <v>37.020980000000002</v>
      </c>
      <c r="CG66" s="409">
        <f t="shared" si="35"/>
        <v>0</v>
      </c>
      <c r="CH66" s="409">
        <f t="shared" si="35"/>
        <v>-37.020980000000002</v>
      </c>
      <c r="CI66" s="409">
        <f t="shared" si="35"/>
        <v>-37.020980000000002</v>
      </c>
      <c r="CJ66" s="408">
        <f t="shared" si="36"/>
        <v>0</v>
      </c>
      <c r="CK66" s="408">
        <f t="shared" si="36"/>
        <v>0</v>
      </c>
      <c r="CL66" s="408">
        <f t="shared" si="36"/>
        <v>0</v>
      </c>
      <c r="CM66" s="384"/>
      <c r="CN66" s="410">
        <f t="shared" si="37"/>
        <v>0</v>
      </c>
      <c r="CO66" s="399">
        <f t="shared" si="17"/>
        <v>0</v>
      </c>
      <c r="CP66" s="399">
        <f t="shared" si="18"/>
        <v>0</v>
      </c>
      <c r="CQ66" s="333">
        <f t="shared" si="30"/>
        <v>0</v>
      </c>
      <c r="CR66" s="333">
        <f t="shared" si="30"/>
        <v>0</v>
      </c>
      <c r="CS66" s="333">
        <f t="shared" si="30"/>
        <v>0</v>
      </c>
      <c r="CT66" s="333">
        <f t="shared" si="31"/>
        <v>0</v>
      </c>
      <c r="CU66" s="333">
        <f t="shared" si="31"/>
        <v>0.765979999999999</v>
      </c>
      <c r="CV66" s="333">
        <f t="shared" si="31"/>
        <v>0.765979999999999</v>
      </c>
    </row>
    <row r="67" spans="1:100" s="418" customFormat="1" ht="17.25" customHeight="1">
      <c r="A67" s="407" t="s">
        <v>357</v>
      </c>
      <c r="B67" s="377" t="s">
        <v>357</v>
      </c>
      <c r="C67" s="373" t="s">
        <v>357</v>
      </c>
      <c r="D67" s="377" t="s">
        <v>372</v>
      </c>
      <c r="E67" s="413"/>
      <c r="F67" s="414">
        <v>2486.1570000000002</v>
      </c>
      <c r="G67" s="400">
        <v>2486.1570000000002</v>
      </c>
      <c r="H67" s="413"/>
      <c r="I67" s="412">
        <v>148.22210699999999</v>
      </c>
      <c r="J67" s="401">
        <v>148.22210699999999</v>
      </c>
      <c r="K67" s="413"/>
      <c r="L67" s="414">
        <v>2634.3791070000002</v>
      </c>
      <c r="M67" s="400">
        <v>2634.3791070000002</v>
      </c>
      <c r="N67" s="413"/>
      <c r="O67" s="414">
        <v>2634.3791070000002</v>
      </c>
      <c r="P67" s="400">
        <v>2634.3791070000002</v>
      </c>
      <c r="Q67" s="413"/>
      <c r="R67" s="414">
        <v>6.6046189000000002</v>
      </c>
      <c r="S67" s="400">
        <v>6.6046189000000002</v>
      </c>
      <c r="T67" s="413"/>
      <c r="U67" s="414">
        <v>2640.9837259000001</v>
      </c>
      <c r="V67" s="400">
        <v>2640.9837259000001</v>
      </c>
      <c r="W67" s="413"/>
      <c r="X67" s="413"/>
      <c r="Y67" s="402"/>
      <c r="Z67" s="413"/>
      <c r="AA67" s="413"/>
      <c r="AB67" s="402"/>
      <c r="AC67" s="413"/>
      <c r="AD67" s="414">
        <v>2640.9837259000001</v>
      </c>
      <c r="AE67" s="400">
        <v>2640.9837259000001</v>
      </c>
      <c r="AF67" s="413"/>
      <c r="AG67" s="414">
        <v>2120.8274999999999</v>
      </c>
      <c r="AH67" s="400">
        <v>2120.8274999999999</v>
      </c>
      <c r="AI67" s="413"/>
      <c r="AJ67" s="414">
        <v>2372.9639999999999</v>
      </c>
      <c r="AK67" s="400">
        <v>2372.9639999999999</v>
      </c>
      <c r="AL67" s="413"/>
      <c r="AM67" s="414">
        <v>2372.9639999999999</v>
      </c>
      <c r="AN67" s="400">
        <v>2372.9639999999999</v>
      </c>
      <c r="AO67" s="413"/>
      <c r="AP67" s="412">
        <v>171.49531490000001</v>
      </c>
      <c r="AQ67" s="401">
        <v>171.49531490000001</v>
      </c>
      <c r="AR67" s="413"/>
      <c r="AS67" s="414">
        <v>538.54646879999996</v>
      </c>
      <c r="AT67" s="400">
        <v>538.54646879999996</v>
      </c>
      <c r="AU67" s="413"/>
      <c r="AV67" s="414">
        <v>1667.40801212</v>
      </c>
      <c r="AW67" s="400">
        <v>1667.40801212</v>
      </c>
      <c r="AX67" s="413"/>
      <c r="AY67" s="414">
        <v>2205.9544809200002</v>
      </c>
      <c r="AZ67" s="400">
        <v>2205.9544809200002</v>
      </c>
      <c r="BA67" s="413"/>
      <c r="BB67" s="414">
        <v>1667.40801212</v>
      </c>
      <c r="BC67" s="400">
        <v>1667.40801212</v>
      </c>
      <c r="BD67" s="413"/>
      <c r="BE67" s="413"/>
      <c r="BF67" s="402"/>
      <c r="BG67" s="413"/>
      <c r="BH67" s="413"/>
      <c r="BI67" s="402"/>
      <c r="BJ67" s="413"/>
      <c r="BK67" s="414">
        <v>973.57571378</v>
      </c>
      <c r="BL67" s="400">
        <v>973.57571378</v>
      </c>
      <c r="BM67" s="413"/>
      <c r="BN67" s="414">
        <v>966.97109488000001</v>
      </c>
      <c r="BO67" s="400">
        <v>966.97109488000001</v>
      </c>
      <c r="BP67" s="413"/>
      <c r="BQ67" s="417">
        <v>63.135868494</v>
      </c>
      <c r="BR67" s="403">
        <v>63.135868494</v>
      </c>
      <c r="BS67" s="413"/>
      <c r="BT67" s="417">
        <v>83.527757452000003</v>
      </c>
      <c r="BU67" s="403">
        <v>83.527757452000003</v>
      </c>
      <c r="BV67" s="403"/>
      <c r="BW67" s="384"/>
      <c r="BX67" s="408">
        <f t="shared" si="33"/>
        <v>0</v>
      </c>
      <c r="BY67" s="408">
        <f t="shared" si="33"/>
        <v>0</v>
      </c>
      <c r="BZ67" s="408">
        <f t="shared" si="33"/>
        <v>0</v>
      </c>
      <c r="CA67" s="408">
        <f t="shared" si="32"/>
        <v>0</v>
      </c>
      <c r="CB67" s="408">
        <f t="shared" si="32"/>
        <v>0</v>
      </c>
      <c r="CC67" s="408">
        <f t="shared" si="32"/>
        <v>0</v>
      </c>
      <c r="CD67" s="409">
        <f t="shared" si="34"/>
        <v>0</v>
      </c>
      <c r="CE67" s="409">
        <f t="shared" si="34"/>
        <v>1667.40801212</v>
      </c>
      <c r="CF67" s="409">
        <f t="shared" si="34"/>
        <v>1667.40801212</v>
      </c>
      <c r="CG67" s="409">
        <f t="shared" si="35"/>
        <v>0</v>
      </c>
      <c r="CH67" s="409">
        <f t="shared" si="35"/>
        <v>-1667.40801212</v>
      </c>
      <c r="CI67" s="409">
        <f t="shared" si="35"/>
        <v>-1667.40801212</v>
      </c>
      <c r="CJ67" s="408">
        <f t="shared" si="36"/>
        <v>0</v>
      </c>
      <c r="CK67" s="408">
        <f t="shared" si="36"/>
        <v>0</v>
      </c>
      <c r="CL67" s="408">
        <f t="shared" si="36"/>
        <v>0</v>
      </c>
      <c r="CM67" s="384"/>
      <c r="CN67" s="410">
        <f t="shared" si="37"/>
        <v>0</v>
      </c>
      <c r="CO67" s="399">
        <f t="shared" si="17"/>
        <v>0</v>
      </c>
      <c r="CP67" s="399">
        <f t="shared" si="18"/>
        <v>0</v>
      </c>
      <c r="CQ67" s="333">
        <f t="shared" si="30"/>
        <v>0</v>
      </c>
      <c r="CR67" s="333">
        <f t="shared" si="30"/>
        <v>113.19300000000021</v>
      </c>
      <c r="CS67" s="333">
        <f t="shared" si="30"/>
        <v>113.19300000000021</v>
      </c>
      <c r="CT67" s="333">
        <f t="shared" si="31"/>
        <v>0</v>
      </c>
      <c r="CU67" s="333">
        <f t="shared" si="31"/>
        <v>268.01972590000014</v>
      </c>
      <c r="CV67" s="333">
        <f t="shared" si="31"/>
        <v>268.01972590000014</v>
      </c>
    </row>
    <row r="68" spans="1:100" s="418" customFormat="1" ht="24" customHeight="1">
      <c r="A68" s="407" t="s">
        <v>357</v>
      </c>
      <c r="B68" s="377" t="s">
        <v>357</v>
      </c>
      <c r="C68" s="373" t="s">
        <v>377</v>
      </c>
      <c r="D68" s="377" t="s">
        <v>84</v>
      </c>
      <c r="E68" s="413"/>
      <c r="F68" s="414">
        <v>342.8913</v>
      </c>
      <c r="G68" s="400">
        <v>342.8913</v>
      </c>
      <c r="H68" s="413"/>
      <c r="I68" s="414">
        <v>-175.1541</v>
      </c>
      <c r="J68" s="400">
        <v>-175.1541</v>
      </c>
      <c r="K68" s="413"/>
      <c r="L68" s="414">
        <v>167.7372</v>
      </c>
      <c r="M68" s="400">
        <v>167.7372</v>
      </c>
      <c r="N68" s="413"/>
      <c r="O68" s="414">
        <v>167.7372</v>
      </c>
      <c r="P68" s="400">
        <v>167.7372</v>
      </c>
      <c r="Q68" s="413"/>
      <c r="R68" s="414">
        <v>-3.1556299999999999</v>
      </c>
      <c r="S68" s="400">
        <v>-3.1556299999999999</v>
      </c>
      <c r="T68" s="413"/>
      <c r="U68" s="414">
        <v>164.58157</v>
      </c>
      <c r="V68" s="400">
        <v>164.58157</v>
      </c>
      <c r="W68" s="413"/>
      <c r="X68" s="414">
        <v>-14.693</v>
      </c>
      <c r="Y68" s="400">
        <v>-14.693</v>
      </c>
      <c r="Z68" s="413"/>
      <c r="AA68" s="413"/>
      <c r="AB68" s="402"/>
      <c r="AC68" s="413"/>
      <c r="AD68" s="414">
        <v>164.58157</v>
      </c>
      <c r="AE68" s="400">
        <v>164.58157</v>
      </c>
      <c r="AF68" s="413"/>
      <c r="AG68" s="414">
        <v>292.1807</v>
      </c>
      <c r="AH68" s="400">
        <v>292.1807</v>
      </c>
      <c r="AI68" s="413"/>
      <c r="AJ68" s="414">
        <v>322.10649999999998</v>
      </c>
      <c r="AK68" s="400">
        <v>322.10649999999998</v>
      </c>
      <c r="AL68" s="413"/>
      <c r="AM68" s="414">
        <v>322.10649999999998</v>
      </c>
      <c r="AN68" s="400">
        <v>322.10649999999998</v>
      </c>
      <c r="AO68" s="413"/>
      <c r="AP68" s="414">
        <v>0</v>
      </c>
      <c r="AQ68" s="400">
        <v>0</v>
      </c>
      <c r="AR68" s="413"/>
      <c r="AS68" s="414">
        <v>27.818496710000002</v>
      </c>
      <c r="AT68" s="400">
        <v>27.818496710000002</v>
      </c>
      <c r="AU68" s="413"/>
      <c r="AV68" s="414">
        <v>111.46854171</v>
      </c>
      <c r="AW68" s="400">
        <v>111.46854171</v>
      </c>
      <c r="AX68" s="413"/>
      <c r="AY68" s="414">
        <v>139.28703841999999</v>
      </c>
      <c r="AZ68" s="400">
        <v>139.28703841999999</v>
      </c>
      <c r="BA68" s="413"/>
      <c r="BB68" s="414">
        <v>103.00047465999999</v>
      </c>
      <c r="BC68" s="400">
        <v>103.00047465999999</v>
      </c>
      <c r="BD68" s="413"/>
      <c r="BE68" s="412">
        <v>8.4680670500000002</v>
      </c>
      <c r="BF68" s="401">
        <v>8.4680670500000002</v>
      </c>
      <c r="BG68" s="413"/>
      <c r="BH68" s="413"/>
      <c r="BI68" s="402"/>
      <c r="BJ68" s="413"/>
      <c r="BK68" s="414">
        <v>53.113028290000003</v>
      </c>
      <c r="BL68" s="400">
        <v>53.113028290000003</v>
      </c>
      <c r="BM68" s="413"/>
      <c r="BN68" s="414">
        <v>56.268658289999998</v>
      </c>
      <c r="BO68" s="400">
        <v>56.268658289999998</v>
      </c>
      <c r="BP68" s="413"/>
      <c r="BQ68" s="417">
        <v>67.728447183</v>
      </c>
      <c r="BR68" s="403">
        <v>67.728447183</v>
      </c>
      <c r="BS68" s="413"/>
      <c r="BT68" s="417">
        <v>84.631006022999998</v>
      </c>
      <c r="BU68" s="403">
        <v>84.631006022999998</v>
      </c>
      <c r="BV68" s="403"/>
      <c r="BW68" s="384"/>
      <c r="BX68" s="408">
        <f t="shared" si="33"/>
        <v>0</v>
      </c>
      <c r="BY68" s="408">
        <f t="shared" si="33"/>
        <v>14.693</v>
      </c>
      <c r="BZ68" s="408">
        <f t="shared" si="33"/>
        <v>14.693</v>
      </c>
      <c r="CA68" s="408">
        <f t="shared" si="32"/>
        <v>0</v>
      </c>
      <c r="CB68" s="408">
        <f t="shared" si="32"/>
        <v>8.4680670500000002</v>
      </c>
      <c r="CC68" s="408">
        <f t="shared" si="32"/>
        <v>8.4680670500000002</v>
      </c>
      <c r="CD68" s="409">
        <f t="shared" si="34"/>
        <v>0</v>
      </c>
      <c r="CE68" s="409">
        <f t="shared" si="34"/>
        <v>103.00047465999999</v>
      </c>
      <c r="CF68" s="409">
        <f t="shared" si="34"/>
        <v>103.00047465999999</v>
      </c>
      <c r="CG68" s="409">
        <f t="shared" si="35"/>
        <v>0</v>
      </c>
      <c r="CH68" s="409">
        <f t="shared" si="35"/>
        <v>-96.775541709999999</v>
      </c>
      <c r="CI68" s="409">
        <f t="shared" si="35"/>
        <v>-96.775541709999999</v>
      </c>
      <c r="CJ68" s="408">
        <f t="shared" si="36"/>
        <v>0</v>
      </c>
      <c r="CK68" s="408">
        <f t="shared" si="36"/>
        <v>57.633342748247465</v>
      </c>
      <c r="CL68" s="408">
        <f t="shared" si="36"/>
        <v>57.633342748247465</v>
      </c>
      <c r="CM68" s="384"/>
      <c r="CN68" s="410">
        <f t="shared" si="37"/>
        <v>0</v>
      </c>
      <c r="CO68" s="399">
        <f t="shared" si="17"/>
        <v>14693000</v>
      </c>
      <c r="CP68" s="399">
        <f t="shared" si="18"/>
        <v>8468067.0500000007</v>
      </c>
      <c r="CQ68" s="333">
        <f t="shared" si="30"/>
        <v>0</v>
      </c>
      <c r="CR68" s="333">
        <f t="shared" si="30"/>
        <v>20.784800000000018</v>
      </c>
      <c r="CS68" s="333">
        <f t="shared" si="30"/>
        <v>20.784800000000018</v>
      </c>
      <c r="CT68" s="333">
        <f t="shared" si="31"/>
        <v>0</v>
      </c>
      <c r="CU68" s="333">
        <f t="shared" si="31"/>
        <v>-157.52492999999998</v>
      </c>
      <c r="CV68" s="333">
        <f t="shared" si="31"/>
        <v>-157.52492999999998</v>
      </c>
    </row>
    <row r="69" spans="1:100" s="418" customFormat="1" ht="17.25" customHeight="1">
      <c r="A69" s="407" t="s">
        <v>357</v>
      </c>
      <c r="B69" s="377" t="s">
        <v>357</v>
      </c>
      <c r="C69" s="373" t="s">
        <v>357</v>
      </c>
      <c r="D69" s="378" t="s">
        <v>362</v>
      </c>
      <c r="E69" s="402"/>
      <c r="F69" s="400">
        <v>0</v>
      </c>
      <c r="G69" s="400">
        <v>0</v>
      </c>
      <c r="H69" s="402"/>
      <c r="I69" s="400">
        <v>0</v>
      </c>
      <c r="J69" s="400">
        <v>0</v>
      </c>
      <c r="K69" s="402"/>
      <c r="L69" s="400">
        <v>0</v>
      </c>
      <c r="M69" s="400">
        <v>0</v>
      </c>
      <c r="N69" s="402"/>
      <c r="O69" s="400">
        <v>11.5654</v>
      </c>
      <c r="P69" s="400">
        <v>11.5654</v>
      </c>
      <c r="Q69" s="402"/>
      <c r="R69" s="400">
        <v>0</v>
      </c>
      <c r="S69" s="400">
        <v>0</v>
      </c>
      <c r="T69" s="402"/>
      <c r="U69" s="400">
        <v>11.5654</v>
      </c>
      <c r="V69" s="400">
        <v>11.5654</v>
      </c>
      <c r="W69" s="402"/>
      <c r="X69" s="402"/>
      <c r="Y69" s="402"/>
      <c r="Z69" s="402"/>
      <c r="AA69" s="402"/>
      <c r="AB69" s="402"/>
      <c r="AC69" s="402"/>
      <c r="AD69" s="400">
        <v>0</v>
      </c>
      <c r="AE69" s="400">
        <v>0</v>
      </c>
      <c r="AF69" s="402"/>
      <c r="AG69" s="400">
        <v>0</v>
      </c>
      <c r="AH69" s="400">
        <v>0</v>
      </c>
      <c r="AI69" s="402"/>
      <c r="AJ69" s="400">
        <v>0</v>
      </c>
      <c r="AK69" s="400">
        <v>0</v>
      </c>
      <c r="AL69" s="402"/>
      <c r="AM69" s="400">
        <v>0</v>
      </c>
      <c r="AN69" s="400">
        <v>0</v>
      </c>
      <c r="AO69" s="402"/>
      <c r="AP69" s="401">
        <v>0</v>
      </c>
      <c r="AQ69" s="401">
        <v>0</v>
      </c>
      <c r="AR69" s="402"/>
      <c r="AS69" s="400">
        <v>0</v>
      </c>
      <c r="AT69" s="400">
        <v>0</v>
      </c>
      <c r="AU69" s="402"/>
      <c r="AV69" s="400">
        <v>0</v>
      </c>
      <c r="AW69" s="400">
        <v>0</v>
      </c>
      <c r="AX69" s="402"/>
      <c r="AY69" s="400">
        <v>0</v>
      </c>
      <c r="AZ69" s="400">
        <v>0</v>
      </c>
      <c r="BA69" s="402"/>
      <c r="BB69" s="400">
        <v>0</v>
      </c>
      <c r="BC69" s="400">
        <v>0</v>
      </c>
      <c r="BD69" s="402"/>
      <c r="BE69" s="402"/>
      <c r="BF69" s="402"/>
      <c r="BG69" s="402"/>
      <c r="BH69" s="402"/>
      <c r="BI69" s="402"/>
      <c r="BJ69" s="402"/>
      <c r="BK69" s="400">
        <v>11.5654</v>
      </c>
      <c r="BL69" s="400">
        <v>11.5654</v>
      </c>
      <c r="BM69" s="402"/>
      <c r="BN69" s="400">
        <v>0</v>
      </c>
      <c r="BO69" s="400">
        <v>0</v>
      </c>
      <c r="BP69" s="402"/>
      <c r="BQ69" s="403">
        <v>0</v>
      </c>
      <c r="BR69" s="403">
        <v>0</v>
      </c>
      <c r="BS69" s="402"/>
      <c r="BT69" s="403">
        <v>0</v>
      </c>
      <c r="BU69" s="403">
        <v>0</v>
      </c>
      <c r="BV69" s="403"/>
      <c r="BW69" s="384"/>
      <c r="BX69" s="408">
        <f t="shared" si="33"/>
        <v>0</v>
      </c>
      <c r="BY69" s="408">
        <f t="shared" si="33"/>
        <v>0</v>
      </c>
      <c r="BZ69" s="408">
        <f t="shared" si="33"/>
        <v>0</v>
      </c>
      <c r="CA69" s="408">
        <f t="shared" si="32"/>
        <v>0</v>
      </c>
      <c r="CB69" s="408">
        <f t="shared" si="32"/>
        <v>0</v>
      </c>
      <c r="CC69" s="408">
        <f t="shared" si="32"/>
        <v>0</v>
      </c>
      <c r="CD69" s="409">
        <f t="shared" si="34"/>
        <v>0</v>
      </c>
      <c r="CE69" s="409">
        <f t="shared" si="34"/>
        <v>0</v>
      </c>
      <c r="CF69" s="409">
        <f t="shared" si="34"/>
        <v>0</v>
      </c>
      <c r="CG69" s="409">
        <f t="shared" si="35"/>
        <v>0</v>
      </c>
      <c r="CH69" s="409">
        <f t="shared" si="35"/>
        <v>0</v>
      </c>
      <c r="CI69" s="409">
        <f t="shared" si="35"/>
        <v>0</v>
      </c>
      <c r="CJ69" s="408">
        <f t="shared" si="36"/>
        <v>0</v>
      </c>
      <c r="CK69" s="408">
        <f t="shared" si="36"/>
        <v>0</v>
      </c>
      <c r="CL69" s="408">
        <f t="shared" si="36"/>
        <v>0</v>
      </c>
      <c r="CM69" s="384"/>
      <c r="CN69" s="410">
        <f t="shared" si="37"/>
        <v>0</v>
      </c>
      <c r="CO69" s="399">
        <f t="shared" si="17"/>
        <v>0</v>
      </c>
      <c r="CP69" s="399">
        <f t="shared" si="18"/>
        <v>0</v>
      </c>
      <c r="CQ69" s="333">
        <f t="shared" si="30"/>
        <v>0</v>
      </c>
      <c r="CR69" s="333">
        <f t="shared" si="30"/>
        <v>0</v>
      </c>
      <c r="CS69" s="333">
        <f t="shared" si="30"/>
        <v>0</v>
      </c>
      <c r="CT69" s="333">
        <f t="shared" si="31"/>
        <v>0</v>
      </c>
      <c r="CU69" s="333">
        <f t="shared" si="31"/>
        <v>0</v>
      </c>
      <c r="CV69" s="333">
        <f t="shared" si="31"/>
        <v>0</v>
      </c>
    </row>
    <row r="70" spans="1:100" s="418" customFormat="1" ht="17.25" customHeight="1">
      <c r="A70" s="407" t="s">
        <v>358</v>
      </c>
      <c r="B70" s="377" t="s">
        <v>357</v>
      </c>
      <c r="C70" s="373" t="s">
        <v>357</v>
      </c>
      <c r="D70" s="377" t="s">
        <v>363</v>
      </c>
      <c r="E70" s="413"/>
      <c r="F70" s="412">
        <v>7.5061</v>
      </c>
      <c r="G70" s="401">
        <v>7.5061</v>
      </c>
      <c r="H70" s="413"/>
      <c r="I70" s="412">
        <v>0</v>
      </c>
      <c r="J70" s="401">
        <v>0</v>
      </c>
      <c r="K70" s="413"/>
      <c r="L70" s="412">
        <v>7.5061</v>
      </c>
      <c r="M70" s="401">
        <v>7.5061</v>
      </c>
      <c r="N70" s="413"/>
      <c r="O70" s="414">
        <v>0</v>
      </c>
      <c r="P70" s="400">
        <v>0</v>
      </c>
      <c r="Q70" s="413"/>
      <c r="R70" s="412">
        <v>0</v>
      </c>
      <c r="S70" s="401">
        <v>0</v>
      </c>
      <c r="T70" s="413"/>
      <c r="U70" s="414">
        <v>0</v>
      </c>
      <c r="V70" s="400">
        <v>0</v>
      </c>
      <c r="W70" s="413"/>
      <c r="X70" s="413"/>
      <c r="Y70" s="402"/>
      <c r="Z70" s="413"/>
      <c r="AA70" s="413"/>
      <c r="AB70" s="402"/>
      <c r="AC70" s="413"/>
      <c r="AD70" s="412">
        <v>7.5061</v>
      </c>
      <c r="AE70" s="401">
        <v>7.5061</v>
      </c>
      <c r="AF70" s="413"/>
      <c r="AG70" s="412">
        <v>6.2550999999999997</v>
      </c>
      <c r="AH70" s="401">
        <v>6.2550999999999997</v>
      </c>
      <c r="AI70" s="413"/>
      <c r="AJ70" s="412">
        <v>7.5061</v>
      </c>
      <c r="AK70" s="401">
        <v>7.5061</v>
      </c>
      <c r="AL70" s="413"/>
      <c r="AM70" s="412">
        <v>7.5061</v>
      </c>
      <c r="AN70" s="401">
        <v>7.5061</v>
      </c>
      <c r="AO70" s="413"/>
      <c r="AP70" s="412">
        <v>0</v>
      </c>
      <c r="AQ70" s="401">
        <v>0</v>
      </c>
      <c r="AR70" s="413"/>
      <c r="AS70" s="412">
        <v>0</v>
      </c>
      <c r="AT70" s="401">
        <v>0</v>
      </c>
      <c r="AU70" s="413"/>
      <c r="AV70" s="412">
        <v>6.3118887099999998</v>
      </c>
      <c r="AW70" s="401">
        <v>6.3118887099999998</v>
      </c>
      <c r="AX70" s="413"/>
      <c r="AY70" s="412">
        <v>6.3118887099999998</v>
      </c>
      <c r="AZ70" s="401">
        <v>6.3118887099999998</v>
      </c>
      <c r="BA70" s="413"/>
      <c r="BB70" s="412">
        <v>6.3118887099999998</v>
      </c>
      <c r="BC70" s="401">
        <v>6.3118887099999998</v>
      </c>
      <c r="BD70" s="413"/>
      <c r="BE70" s="413"/>
      <c r="BF70" s="402"/>
      <c r="BG70" s="413"/>
      <c r="BH70" s="413"/>
      <c r="BI70" s="402"/>
      <c r="BJ70" s="413"/>
      <c r="BK70" s="414">
        <v>-6.3118887099999998</v>
      </c>
      <c r="BL70" s="400">
        <v>-6.3118887099999998</v>
      </c>
      <c r="BM70" s="413"/>
      <c r="BN70" s="412">
        <v>1.1942112899999999</v>
      </c>
      <c r="BO70" s="401">
        <v>1.1942112899999999</v>
      </c>
      <c r="BP70" s="413"/>
      <c r="BQ70" s="415">
        <v>84.090122832999995</v>
      </c>
      <c r="BR70" s="416">
        <v>84.090122832999995</v>
      </c>
      <c r="BS70" s="413"/>
      <c r="BT70" s="415">
        <v>84.090122832999995</v>
      </c>
      <c r="BU70" s="416">
        <v>84.090122832999995</v>
      </c>
      <c r="BV70" s="403"/>
      <c r="BW70" s="384"/>
      <c r="BX70" s="408">
        <f t="shared" si="33"/>
        <v>0</v>
      </c>
      <c r="BY70" s="408">
        <f t="shared" si="33"/>
        <v>0</v>
      </c>
      <c r="BZ70" s="408">
        <f t="shared" si="33"/>
        <v>0</v>
      </c>
      <c r="CA70" s="408">
        <f t="shared" si="32"/>
        <v>0</v>
      </c>
      <c r="CB70" s="408">
        <f t="shared" si="32"/>
        <v>0</v>
      </c>
      <c r="CC70" s="408">
        <f t="shared" si="32"/>
        <v>0</v>
      </c>
      <c r="CD70" s="409">
        <f t="shared" si="34"/>
        <v>0</v>
      </c>
      <c r="CE70" s="409">
        <f t="shared" si="34"/>
        <v>6.3118887099999998</v>
      </c>
      <c r="CF70" s="409">
        <f t="shared" si="34"/>
        <v>6.3118887099999998</v>
      </c>
      <c r="CG70" s="409">
        <f t="shared" si="35"/>
        <v>0</v>
      </c>
      <c r="CH70" s="409">
        <f t="shared" si="35"/>
        <v>-6.3118887099999998</v>
      </c>
      <c r="CI70" s="409">
        <f t="shared" si="35"/>
        <v>-6.3118887099999998</v>
      </c>
      <c r="CJ70" s="408">
        <f t="shared" si="36"/>
        <v>0</v>
      </c>
      <c r="CK70" s="408">
        <f t="shared" si="36"/>
        <v>0</v>
      </c>
      <c r="CL70" s="408">
        <f t="shared" si="36"/>
        <v>0</v>
      </c>
      <c r="CM70" s="384"/>
      <c r="CN70" s="410">
        <f t="shared" si="37"/>
        <v>0</v>
      </c>
      <c r="CO70" s="399">
        <f t="shared" si="17"/>
        <v>0</v>
      </c>
      <c r="CP70" s="399">
        <f t="shared" si="18"/>
        <v>0</v>
      </c>
      <c r="CQ70" s="333">
        <f t="shared" si="30"/>
        <v>0</v>
      </c>
      <c r="CR70" s="333">
        <f t="shared" si="30"/>
        <v>0</v>
      </c>
      <c r="CS70" s="333">
        <f t="shared" si="30"/>
        <v>0</v>
      </c>
      <c r="CT70" s="333">
        <f t="shared" si="31"/>
        <v>0</v>
      </c>
      <c r="CU70" s="333">
        <f t="shared" si="31"/>
        <v>0</v>
      </c>
      <c r="CV70" s="333">
        <f t="shared" si="31"/>
        <v>0</v>
      </c>
    </row>
    <row r="71" spans="1:100" s="418" customFormat="1" ht="17.25" customHeight="1">
      <c r="A71" s="407" t="s">
        <v>357</v>
      </c>
      <c r="B71" s="377" t="s">
        <v>357</v>
      </c>
      <c r="C71" s="373" t="s">
        <v>357</v>
      </c>
      <c r="D71" s="377" t="s">
        <v>364</v>
      </c>
      <c r="E71" s="413"/>
      <c r="F71" s="414">
        <v>4.0593000000000004</v>
      </c>
      <c r="G71" s="400">
        <v>4.0593000000000004</v>
      </c>
      <c r="H71" s="413"/>
      <c r="I71" s="412">
        <v>0</v>
      </c>
      <c r="J71" s="401">
        <v>0</v>
      </c>
      <c r="K71" s="413"/>
      <c r="L71" s="414">
        <v>4.0593000000000004</v>
      </c>
      <c r="M71" s="400">
        <v>4.0593000000000004</v>
      </c>
      <c r="N71" s="413"/>
      <c r="O71" s="412">
        <v>0</v>
      </c>
      <c r="P71" s="401">
        <v>0</v>
      </c>
      <c r="Q71" s="413"/>
      <c r="R71" s="412">
        <v>0</v>
      </c>
      <c r="S71" s="401">
        <v>0</v>
      </c>
      <c r="T71" s="413"/>
      <c r="U71" s="412">
        <v>0</v>
      </c>
      <c r="V71" s="401">
        <v>0</v>
      </c>
      <c r="W71" s="413"/>
      <c r="X71" s="413"/>
      <c r="Y71" s="402"/>
      <c r="Z71" s="413"/>
      <c r="AA71" s="413"/>
      <c r="AB71" s="402"/>
      <c r="AC71" s="413"/>
      <c r="AD71" s="414">
        <v>4.0593000000000004</v>
      </c>
      <c r="AE71" s="400">
        <v>4.0593000000000004</v>
      </c>
      <c r="AF71" s="413"/>
      <c r="AG71" s="414">
        <v>3.3826999999999998</v>
      </c>
      <c r="AH71" s="400">
        <v>3.3826999999999998</v>
      </c>
      <c r="AI71" s="413"/>
      <c r="AJ71" s="414">
        <v>4.0593000000000004</v>
      </c>
      <c r="AK71" s="400">
        <v>4.0593000000000004</v>
      </c>
      <c r="AL71" s="413"/>
      <c r="AM71" s="414">
        <v>4.0593000000000004</v>
      </c>
      <c r="AN71" s="400">
        <v>4.0593000000000004</v>
      </c>
      <c r="AO71" s="413"/>
      <c r="AP71" s="412">
        <v>0</v>
      </c>
      <c r="AQ71" s="401">
        <v>0</v>
      </c>
      <c r="AR71" s="413"/>
      <c r="AS71" s="412">
        <v>0</v>
      </c>
      <c r="AT71" s="401">
        <v>0</v>
      </c>
      <c r="AU71" s="413"/>
      <c r="AV71" s="414">
        <v>3.8398142000000002</v>
      </c>
      <c r="AW71" s="400">
        <v>3.8398142000000002</v>
      </c>
      <c r="AX71" s="413"/>
      <c r="AY71" s="414">
        <v>3.8398142000000002</v>
      </c>
      <c r="AZ71" s="400">
        <v>3.8398142000000002</v>
      </c>
      <c r="BA71" s="413"/>
      <c r="BB71" s="414">
        <v>3.8398142000000002</v>
      </c>
      <c r="BC71" s="400">
        <v>3.8398142000000002</v>
      </c>
      <c r="BD71" s="413"/>
      <c r="BE71" s="413"/>
      <c r="BF71" s="402"/>
      <c r="BG71" s="413"/>
      <c r="BH71" s="413"/>
      <c r="BI71" s="402"/>
      <c r="BJ71" s="413"/>
      <c r="BK71" s="414">
        <v>-3.8398142000000002</v>
      </c>
      <c r="BL71" s="400">
        <v>-3.8398142000000002</v>
      </c>
      <c r="BM71" s="413"/>
      <c r="BN71" s="414">
        <v>0.21948580000000001</v>
      </c>
      <c r="BO71" s="400">
        <v>0.21948580000000001</v>
      </c>
      <c r="BP71" s="413"/>
      <c r="BQ71" s="417">
        <v>94.593013573999997</v>
      </c>
      <c r="BR71" s="403">
        <v>94.593013573999997</v>
      </c>
      <c r="BS71" s="413"/>
      <c r="BT71" s="417">
        <v>94.593013573999997</v>
      </c>
      <c r="BU71" s="403">
        <v>94.593013573999997</v>
      </c>
      <c r="BV71" s="416"/>
      <c r="BW71" s="384"/>
      <c r="BX71" s="408">
        <f t="shared" si="33"/>
        <v>0</v>
      </c>
      <c r="BY71" s="408">
        <f t="shared" si="33"/>
        <v>0</v>
      </c>
      <c r="BZ71" s="408">
        <f t="shared" si="33"/>
        <v>0</v>
      </c>
      <c r="CA71" s="408">
        <f t="shared" si="32"/>
        <v>0</v>
      </c>
      <c r="CB71" s="408">
        <f t="shared" si="32"/>
        <v>0</v>
      </c>
      <c r="CC71" s="408">
        <f t="shared" si="32"/>
        <v>0</v>
      </c>
      <c r="CD71" s="409">
        <f t="shared" si="34"/>
        <v>0</v>
      </c>
      <c r="CE71" s="409">
        <f t="shared" si="34"/>
        <v>3.8398142000000002</v>
      </c>
      <c r="CF71" s="409">
        <f t="shared" si="34"/>
        <v>3.8398142000000002</v>
      </c>
      <c r="CG71" s="409">
        <f t="shared" si="35"/>
        <v>0</v>
      </c>
      <c r="CH71" s="409">
        <f t="shared" si="35"/>
        <v>-3.8398142000000002</v>
      </c>
      <c r="CI71" s="409">
        <f t="shared" si="35"/>
        <v>-3.8398142000000002</v>
      </c>
      <c r="CJ71" s="408">
        <f t="shared" si="36"/>
        <v>0</v>
      </c>
      <c r="CK71" s="408">
        <f t="shared" si="36"/>
        <v>0</v>
      </c>
      <c r="CL71" s="408">
        <f t="shared" si="36"/>
        <v>0</v>
      </c>
      <c r="CM71" s="384"/>
      <c r="CN71" s="410">
        <f t="shared" si="37"/>
        <v>0</v>
      </c>
      <c r="CO71" s="399">
        <f t="shared" si="17"/>
        <v>0</v>
      </c>
      <c r="CP71" s="399">
        <f t="shared" si="18"/>
        <v>0</v>
      </c>
      <c r="CQ71" s="333">
        <f t="shared" si="30"/>
        <v>0</v>
      </c>
      <c r="CR71" s="333">
        <f t="shared" si="30"/>
        <v>0</v>
      </c>
      <c r="CS71" s="333">
        <f t="shared" si="30"/>
        <v>0</v>
      </c>
      <c r="CT71" s="333">
        <f t="shared" si="31"/>
        <v>0</v>
      </c>
      <c r="CU71" s="333">
        <f t="shared" si="31"/>
        <v>0</v>
      </c>
      <c r="CV71" s="333">
        <f t="shared" si="31"/>
        <v>0</v>
      </c>
    </row>
    <row r="72" spans="1:100" s="418" customFormat="1" ht="17.25" customHeight="1">
      <c r="A72" s="407" t="s">
        <v>357</v>
      </c>
      <c r="B72" s="377" t="s">
        <v>357</v>
      </c>
      <c r="C72" s="373" t="s">
        <v>357</v>
      </c>
      <c r="D72" s="377" t="s">
        <v>366</v>
      </c>
      <c r="E72" s="413"/>
      <c r="F72" s="414">
        <v>0</v>
      </c>
      <c r="G72" s="400">
        <v>0</v>
      </c>
      <c r="H72" s="413"/>
      <c r="I72" s="412">
        <v>0</v>
      </c>
      <c r="J72" s="401">
        <v>0</v>
      </c>
      <c r="K72" s="413"/>
      <c r="L72" s="414">
        <v>0</v>
      </c>
      <c r="M72" s="400">
        <v>0</v>
      </c>
      <c r="N72" s="413"/>
      <c r="O72" s="412">
        <v>4.2489999999999997</v>
      </c>
      <c r="P72" s="401">
        <v>4.2489999999999997</v>
      </c>
      <c r="Q72" s="413"/>
      <c r="R72" s="412">
        <v>0.1</v>
      </c>
      <c r="S72" s="401">
        <v>0.1</v>
      </c>
      <c r="T72" s="413"/>
      <c r="U72" s="412">
        <v>4.3490000000000002</v>
      </c>
      <c r="V72" s="401">
        <v>4.3490000000000002</v>
      </c>
      <c r="W72" s="413"/>
      <c r="X72" s="413"/>
      <c r="Y72" s="402"/>
      <c r="Z72" s="413"/>
      <c r="AA72" s="413"/>
      <c r="AB72" s="402"/>
      <c r="AC72" s="413"/>
      <c r="AD72" s="414">
        <v>0.1</v>
      </c>
      <c r="AE72" s="400">
        <v>0.1</v>
      </c>
      <c r="AF72" s="413"/>
      <c r="AG72" s="414">
        <v>0</v>
      </c>
      <c r="AH72" s="400">
        <v>0</v>
      </c>
      <c r="AI72" s="413"/>
      <c r="AJ72" s="414">
        <v>0</v>
      </c>
      <c r="AK72" s="400">
        <v>0</v>
      </c>
      <c r="AL72" s="413"/>
      <c r="AM72" s="414">
        <v>0</v>
      </c>
      <c r="AN72" s="400">
        <v>0</v>
      </c>
      <c r="AO72" s="413"/>
      <c r="AP72" s="412">
        <v>0</v>
      </c>
      <c r="AQ72" s="401">
        <v>0</v>
      </c>
      <c r="AR72" s="413"/>
      <c r="AS72" s="412">
        <v>0</v>
      </c>
      <c r="AT72" s="401">
        <v>0</v>
      </c>
      <c r="AU72" s="413"/>
      <c r="AV72" s="414">
        <v>0</v>
      </c>
      <c r="AW72" s="400">
        <v>0</v>
      </c>
      <c r="AX72" s="413"/>
      <c r="AY72" s="414">
        <v>0</v>
      </c>
      <c r="AZ72" s="400">
        <v>0</v>
      </c>
      <c r="BA72" s="413"/>
      <c r="BB72" s="414">
        <v>0</v>
      </c>
      <c r="BC72" s="400">
        <v>0</v>
      </c>
      <c r="BD72" s="413"/>
      <c r="BE72" s="413"/>
      <c r="BF72" s="402"/>
      <c r="BG72" s="413"/>
      <c r="BH72" s="413"/>
      <c r="BI72" s="402"/>
      <c r="BJ72" s="413"/>
      <c r="BK72" s="414">
        <v>4.3490000000000002</v>
      </c>
      <c r="BL72" s="400">
        <v>4.3490000000000002</v>
      </c>
      <c r="BM72" s="413"/>
      <c r="BN72" s="414">
        <v>0</v>
      </c>
      <c r="BO72" s="400">
        <v>0</v>
      </c>
      <c r="BP72" s="413"/>
      <c r="BQ72" s="417">
        <v>0</v>
      </c>
      <c r="BR72" s="403">
        <v>0</v>
      </c>
      <c r="BS72" s="413"/>
      <c r="BT72" s="417">
        <v>0</v>
      </c>
      <c r="BU72" s="403">
        <v>0</v>
      </c>
      <c r="BV72" s="403"/>
      <c r="BW72" s="384"/>
      <c r="BX72" s="408">
        <f t="shared" si="33"/>
        <v>0</v>
      </c>
      <c r="BY72" s="408">
        <f t="shared" si="33"/>
        <v>0</v>
      </c>
      <c r="BZ72" s="408">
        <f t="shared" si="33"/>
        <v>0</v>
      </c>
      <c r="CA72" s="408">
        <f t="shared" si="32"/>
        <v>0</v>
      </c>
      <c r="CB72" s="408">
        <f t="shared" si="32"/>
        <v>0</v>
      </c>
      <c r="CC72" s="408">
        <f t="shared" si="32"/>
        <v>0</v>
      </c>
      <c r="CD72" s="409">
        <f t="shared" si="34"/>
        <v>0</v>
      </c>
      <c r="CE72" s="409">
        <f t="shared" si="34"/>
        <v>0</v>
      </c>
      <c r="CF72" s="409">
        <f t="shared" si="34"/>
        <v>0</v>
      </c>
      <c r="CG72" s="409">
        <f t="shared" si="35"/>
        <v>0</v>
      </c>
      <c r="CH72" s="409">
        <f t="shared" si="35"/>
        <v>0</v>
      </c>
      <c r="CI72" s="409">
        <f t="shared" si="35"/>
        <v>0</v>
      </c>
      <c r="CJ72" s="408">
        <f t="shared" si="36"/>
        <v>0</v>
      </c>
      <c r="CK72" s="408">
        <f t="shared" si="36"/>
        <v>0</v>
      </c>
      <c r="CL72" s="408">
        <f t="shared" si="36"/>
        <v>0</v>
      </c>
      <c r="CM72" s="384"/>
      <c r="CN72" s="410">
        <f t="shared" si="37"/>
        <v>0</v>
      </c>
      <c r="CO72" s="399">
        <f t="shared" si="17"/>
        <v>0</v>
      </c>
      <c r="CP72" s="399">
        <f t="shared" si="18"/>
        <v>0</v>
      </c>
      <c r="CQ72" s="333">
        <f t="shared" si="30"/>
        <v>0</v>
      </c>
      <c r="CR72" s="333">
        <f t="shared" si="30"/>
        <v>0</v>
      </c>
      <c r="CS72" s="333">
        <f t="shared" si="30"/>
        <v>0</v>
      </c>
      <c r="CT72" s="333">
        <f t="shared" si="31"/>
        <v>0</v>
      </c>
      <c r="CU72" s="333">
        <f t="shared" si="31"/>
        <v>0.1</v>
      </c>
      <c r="CV72" s="333">
        <f t="shared" si="31"/>
        <v>0.1</v>
      </c>
    </row>
    <row r="73" spans="1:100" s="418" customFormat="1" ht="17.25" customHeight="1">
      <c r="A73" s="407" t="s">
        <v>357</v>
      </c>
      <c r="B73" s="377" t="s">
        <v>357</v>
      </c>
      <c r="C73" s="373" t="s">
        <v>357</v>
      </c>
      <c r="D73" s="377" t="s">
        <v>367</v>
      </c>
      <c r="E73" s="413"/>
      <c r="F73" s="412">
        <v>0.1162</v>
      </c>
      <c r="G73" s="401">
        <v>0.1162</v>
      </c>
      <c r="H73" s="413"/>
      <c r="I73" s="412">
        <v>0</v>
      </c>
      <c r="J73" s="401">
        <v>0</v>
      </c>
      <c r="K73" s="413"/>
      <c r="L73" s="412">
        <v>0.1162</v>
      </c>
      <c r="M73" s="401">
        <v>0.1162</v>
      </c>
      <c r="N73" s="413"/>
      <c r="O73" s="414">
        <v>0</v>
      </c>
      <c r="P73" s="400">
        <v>0</v>
      </c>
      <c r="Q73" s="413"/>
      <c r="R73" s="414">
        <v>0</v>
      </c>
      <c r="S73" s="400">
        <v>0</v>
      </c>
      <c r="T73" s="413"/>
      <c r="U73" s="414">
        <v>0</v>
      </c>
      <c r="V73" s="400">
        <v>0</v>
      </c>
      <c r="W73" s="413"/>
      <c r="X73" s="413"/>
      <c r="Y73" s="402"/>
      <c r="Z73" s="413"/>
      <c r="AA73" s="413"/>
      <c r="AB73" s="402"/>
      <c r="AC73" s="413"/>
      <c r="AD73" s="414">
        <v>0.1162</v>
      </c>
      <c r="AE73" s="400">
        <v>0.1162</v>
      </c>
      <c r="AF73" s="413"/>
      <c r="AG73" s="412">
        <v>9.7000000000000003E-2</v>
      </c>
      <c r="AH73" s="401">
        <v>9.7000000000000003E-2</v>
      </c>
      <c r="AI73" s="413"/>
      <c r="AJ73" s="412">
        <v>0.1162</v>
      </c>
      <c r="AK73" s="401">
        <v>0.1162</v>
      </c>
      <c r="AL73" s="413"/>
      <c r="AM73" s="412">
        <v>0.1162</v>
      </c>
      <c r="AN73" s="401">
        <v>0.1162</v>
      </c>
      <c r="AO73" s="413"/>
      <c r="AP73" s="412">
        <v>0</v>
      </c>
      <c r="AQ73" s="401">
        <v>0</v>
      </c>
      <c r="AR73" s="413"/>
      <c r="AS73" s="412">
        <v>0</v>
      </c>
      <c r="AT73" s="401">
        <v>0</v>
      </c>
      <c r="AU73" s="413"/>
      <c r="AV73" s="412">
        <v>0.39904761999999999</v>
      </c>
      <c r="AW73" s="401">
        <v>0.39904761999999999</v>
      </c>
      <c r="AX73" s="413"/>
      <c r="AY73" s="412">
        <v>0.39904761999999999</v>
      </c>
      <c r="AZ73" s="401">
        <v>0.39904761999999999</v>
      </c>
      <c r="BA73" s="413"/>
      <c r="BB73" s="412">
        <v>0.39904761999999999</v>
      </c>
      <c r="BC73" s="401">
        <v>0.39904761999999999</v>
      </c>
      <c r="BD73" s="413"/>
      <c r="BE73" s="413"/>
      <c r="BF73" s="402"/>
      <c r="BG73" s="413"/>
      <c r="BH73" s="413"/>
      <c r="BI73" s="402"/>
      <c r="BJ73" s="413"/>
      <c r="BK73" s="414">
        <v>-0.39904761999999999</v>
      </c>
      <c r="BL73" s="400">
        <v>-0.39904761999999999</v>
      </c>
      <c r="BM73" s="413"/>
      <c r="BN73" s="412">
        <v>-0.28284762000000002</v>
      </c>
      <c r="BO73" s="401">
        <v>-0.28284762000000002</v>
      </c>
      <c r="BP73" s="413"/>
      <c r="BQ73" s="415">
        <v>343.41447504299998</v>
      </c>
      <c r="BR73" s="416">
        <v>343.41447504299998</v>
      </c>
      <c r="BS73" s="413"/>
      <c r="BT73" s="415">
        <v>343.41447504299998</v>
      </c>
      <c r="BU73" s="416">
        <v>343.41447504299998</v>
      </c>
      <c r="BV73" s="403"/>
      <c r="BW73" s="384"/>
      <c r="BX73" s="408">
        <f t="shared" si="33"/>
        <v>0</v>
      </c>
      <c r="BY73" s="408">
        <f t="shared" si="33"/>
        <v>0</v>
      </c>
      <c r="BZ73" s="408">
        <f t="shared" si="33"/>
        <v>0</v>
      </c>
      <c r="CA73" s="408">
        <f t="shared" si="32"/>
        <v>0</v>
      </c>
      <c r="CB73" s="408">
        <f t="shared" si="32"/>
        <v>0</v>
      </c>
      <c r="CC73" s="408">
        <f t="shared" si="32"/>
        <v>0</v>
      </c>
      <c r="CD73" s="409">
        <f t="shared" si="34"/>
        <v>0</v>
      </c>
      <c r="CE73" s="409">
        <f t="shared" si="34"/>
        <v>0.39904761999999999</v>
      </c>
      <c r="CF73" s="409">
        <f t="shared" si="34"/>
        <v>0.39904761999999999</v>
      </c>
      <c r="CG73" s="409">
        <f t="shared" si="35"/>
        <v>0</v>
      </c>
      <c r="CH73" s="409">
        <f t="shared" si="35"/>
        <v>-0.39904761999999999</v>
      </c>
      <c r="CI73" s="409">
        <f t="shared" si="35"/>
        <v>-0.39904761999999999</v>
      </c>
      <c r="CJ73" s="408">
        <f t="shared" si="36"/>
        <v>0</v>
      </c>
      <c r="CK73" s="408">
        <f t="shared" si="36"/>
        <v>0</v>
      </c>
      <c r="CL73" s="408">
        <f t="shared" si="36"/>
        <v>0</v>
      </c>
      <c r="CM73" s="384"/>
      <c r="CN73" s="410">
        <f t="shared" si="37"/>
        <v>0</v>
      </c>
      <c r="CO73" s="399">
        <f t="shared" si="17"/>
        <v>0</v>
      </c>
      <c r="CP73" s="399">
        <f t="shared" si="18"/>
        <v>0</v>
      </c>
      <c r="CQ73" s="333">
        <f t="shared" si="30"/>
        <v>0</v>
      </c>
      <c r="CR73" s="333">
        <f t="shared" si="30"/>
        <v>0</v>
      </c>
      <c r="CS73" s="333">
        <f t="shared" si="30"/>
        <v>0</v>
      </c>
      <c r="CT73" s="333">
        <f t="shared" si="31"/>
        <v>0</v>
      </c>
      <c r="CU73" s="333">
        <f t="shared" si="31"/>
        <v>0</v>
      </c>
      <c r="CV73" s="333">
        <f t="shared" si="31"/>
        <v>0</v>
      </c>
    </row>
    <row r="74" spans="1:100" s="418" customFormat="1" ht="17.25" customHeight="1">
      <c r="A74" s="407" t="s">
        <v>357</v>
      </c>
      <c r="B74" s="377" t="s">
        <v>357</v>
      </c>
      <c r="C74" s="373" t="s">
        <v>357</v>
      </c>
      <c r="D74" s="377" t="s">
        <v>368</v>
      </c>
      <c r="E74" s="413"/>
      <c r="F74" s="414">
        <v>1.7134</v>
      </c>
      <c r="G74" s="400">
        <v>1.7134</v>
      </c>
      <c r="H74" s="413"/>
      <c r="I74" s="412">
        <v>0</v>
      </c>
      <c r="J74" s="401">
        <v>0</v>
      </c>
      <c r="K74" s="413"/>
      <c r="L74" s="414">
        <v>1.7134</v>
      </c>
      <c r="M74" s="400">
        <v>1.7134</v>
      </c>
      <c r="N74" s="413"/>
      <c r="O74" s="412">
        <v>0</v>
      </c>
      <c r="P74" s="401">
        <v>0</v>
      </c>
      <c r="Q74" s="413"/>
      <c r="R74" s="412">
        <v>0</v>
      </c>
      <c r="S74" s="401">
        <v>0</v>
      </c>
      <c r="T74" s="413"/>
      <c r="U74" s="412">
        <v>0</v>
      </c>
      <c r="V74" s="401">
        <v>0</v>
      </c>
      <c r="W74" s="413"/>
      <c r="X74" s="413"/>
      <c r="Y74" s="402"/>
      <c r="Z74" s="413"/>
      <c r="AA74" s="413"/>
      <c r="AB74" s="402"/>
      <c r="AC74" s="413"/>
      <c r="AD74" s="414">
        <v>1.7134</v>
      </c>
      <c r="AE74" s="400">
        <v>1.7134</v>
      </c>
      <c r="AF74" s="413"/>
      <c r="AG74" s="414">
        <v>1.4278</v>
      </c>
      <c r="AH74" s="400">
        <v>1.4278</v>
      </c>
      <c r="AI74" s="413"/>
      <c r="AJ74" s="414">
        <v>1.7134</v>
      </c>
      <c r="AK74" s="400">
        <v>1.7134</v>
      </c>
      <c r="AL74" s="413"/>
      <c r="AM74" s="414">
        <v>1.7134</v>
      </c>
      <c r="AN74" s="400">
        <v>1.7134</v>
      </c>
      <c r="AO74" s="413"/>
      <c r="AP74" s="412">
        <v>0</v>
      </c>
      <c r="AQ74" s="401">
        <v>0</v>
      </c>
      <c r="AR74" s="413"/>
      <c r="AS74" s="412">
        <v>0</v>
      </c>
      <c r="AT74" s="401">
        <v>0</v>
      </c>
      <c r="AU74" s="413"/>
      <c r="AV74" s="414">
        <v>1.04539011</v>
      </c>
      <c r="AW74" s="400">
        <v>1.04539011</v>
      </c>
      <c r="AX74" s="413"/>
      <c r="AY74" s="414">
        <v>1.04539011</v>
      </c>
      <c r="AZ74" s="400">
        <v>1.04539011</v>
      </c>
      <c r="BA74" s="413"/>
      <c r="BB74" s="414">
        <v>1.04539011</v>
      </c>
      <c r="BC74" s="400">
        <v>1.04539011</v>
      </c>
      <c r="BD74" s="413"/>
      <c r="BE74" s="413"/>
      <c r="BF74" s="402"/>
      <c r="BG74" s="413"/>
      <c r="BH74" s="413"/>
      <c r="BI74" s="402"/>
      <c r="BJ74" s="413"/>
      <c r="BK74" s="414">
        <v>-1.04539011</v>
      </c>
      <c r="BL74" s="400">
        <v>-1.04539011</v>
      </c>
      <c r="BM74" s="413"/>
      <c r="BN74" s="414">
        <v>0.66800989</v>
      </c>
      <c r="BO74" s="400">
        <v>0.66800989</v>
      </c>
      <c r="BP74" s="413"/>
      <c r="BQ74" s="417">
        <v>61.012612933</v>
      </c>
      <c r="BR74" s="403">
        <v>61.012612933</v>
      </c>
      <c r="BS74" s="413"/>
      <c r="BT74" s="417">
        <v>61.012612933</v>
      </c>
      <c r="BU74" s="403">
        <v>61.012612933</v>
      </c>
      <c r="BV74" s="416"/>
      <c r="BW74" s="384"/>
      <c r="BX74" s="408">
        <f t="shared" si="33"/>
        <v>0</v>
      </c>
      <c r="BY74" s="408">
        <f t="shared" si="33"/>
        <v>0</v>
      </c>
      <c r="BZ74" s="408">
        <f t="shared" si="33"/>
        <v>0</v>
      </c>
      <c r="CA74" s="408">
        <f t="shared" si="32"/>
        <v>0</v>
      </c>
      <c r="CB74" s="408">
        <f t="shared" si="32"/>
        <v>0</v>
      </c>
      <c r="CC74" s="408">
        <f t="shared" si="32"/>
        <v>0</v>
      </c>
      <c r="CD74" s="409">
        <f t="shared" si="34"/>
        <v>0</v>
      </c>
      <c r="CE74" s="409">
        <f t="shared" si="34"/>
        <v>1.04539011</v>
      </c>
      <c r="CF74" s="409">
        <f t="shared" si="34"/>
        <v>1.04539011</v>
      </c>
      <c r="CG74" s="409">
        <f t="shared" si="35"/>
        <v>0</v>
      </c>
      <c r="CH74" s="409">
        <f t="shared" si="35"/>
        <v>-1.04539011</v>
      </c>
      <c r="CI74" s="409">
        <f t="shared" si="35"/>
        <v>-1.04539011</v>
      </c>
      <c r="CJ74" s="408">
        <f t="shared" si="36"/>
        <v>0</v>
      </c>
      <c r="CK74" s="408">
        <f t="shared" si="36"/>
        <v>0</v>
      </c>
      <c r="CL74" s="408">
        <f t="shared" si="36"/>
        <v>0</v>
      </c>
      <c r="CM74" s="384"/>
      <c r="CN74" s="410">
        <f t="shared" si="37"/>
        <v>0</v>
      </c>
      <c r="CO74" s="399">
        <f t="shared" si="17"/>
        <v>0</v>
      </c>
      <c r="CP74" s="399">
        <f t="shared" si="18"/>
        <v>0</v>
      </c>
      <c r="CQ74" s="333">
        <f t="shared" si="30"/>
        <v>0</v>
      </c>
      <c r="CR74" s="333">
        <f t="shared" si="30"/>
        <v>0</v>
      </c>
      <c r="CS74" s="333">
        <f t="shared" si="30"/>
        <v>0</v>
      </c>
      <c r="CT74" s="333">
        <f t="shared" si="31"/>
        <v>0</v>
      </c>
      <c r="CU74" s="333">
        <f t="shared" si="31"/>
        <v>0</v>
      </c>
      <c r="CV74" s="333">
        <f t="shared" si="31"/>
        <v>0</v>
      </c>
    </row>
    <row r="75" spans="1:100" s="418" customFormat="1" ht="17.25" customHeight="1">
      <c r="A75" s="407" t="s">
        <v>357</v>
      </c>
      <c r="B75" s="377" t="s">
        <v>357</v>
      </c>
      <c r="C75" s="373" t="s">
        <v>357</v>
      </c>
      <c r="D75" s="377" t="s">
        <v>369</v>
      </c>
      <c r="E75" s="413"/>
      <c r="F75" s="414">
        <v>1.4251</v>
      </c>
      <c r="G75" s="400">
        <v>1.4251</v>
      </c>
      <c r="H75" s="413"/>
      <c r="I75" s="412">
        <v>0</v>
      </c>
      <c r="J75" s="401">
        <v>0</v>
      </c>
      <c r="K75" s="413"/>
      <c r="L75" s="414">
        <v>1.4251</v>
      </c>
      <c r="M75" s="400">
        <v>1.4251</v>
      </c>
      <c r="N75" s="413"/>
      <c r="O75" s="412">
        <v>0</v>
      </c>
      <c r="P75" s="401">
        <v>0</v>
      </c>
      <c r="Q75" s="413"/>
      <c r="R75" s="412">
        <v>0</v>
      </c>
      <c r="S75" s="401">
        <v>0</v>
      </c>
      <c r="T75" s="413"/>
      <c r="U75" s="412">
        <v>0</v>
      </c>
      <c r="V75" s="401">
        <v>0</v>
      </c>
      <c r="W75" s="413"/>
      <c r="X75" s="413"/>
      <c r="Y75" s="402"/>
      <c r="Z75" s="413"/>
      <c r="AA75" s="413"/>
      <c r="AB75" s="402"/>
      <c r="AC75" s="413"/>
      <c r="AD75" s="414">
        <v>1.4251</v>
      </c>
      <c r="AE75" s="400">
        <v>1.4251</v>
      </c>
      <c r="AF75" s="413"/>
      <c r="AG75" s="414">
        <v>1.1875</v>
      </c>
      <c r="AH75" s="400">
        <v>1.1875</v>
      </c>
      <c r="AI75" s="413"/>
      <c r="AJ75" s="414">
        <v>1.4251</v>
      </c>
      <c r="AK75" s="400">
        <v>1.4251</v>
      </c>
      <c r="AL75" s="413"/>
      <c r="AM75" s="414">
        <v>1.4251</v>
      </c>
      <c r="AN75" s="400">
        <v>1.4251</v>
      </c>
      <c r="AO75" s="413"/>
      <c r="AP75" s="412">
        <v>0</v>
      </c>
      <c r="AQ75" s="401">
        <v>0</v>
      </c>
      <c r="AR75" s="413"/>
      <c r="AS75" s="412">
        <v>0</v>
      </c>
      <c r="AT75" s="401">
        <v>0</v>
      </c>
      <c r="AU75" s="413"/>
      <c r="AV75" s="414">
        <v>1.3274429999999999</v>
      </c>
      <c r="AW75" s="400">
        <v>1.3274429999999999</v>
      </c>
      <c r="AX75" s="413"/>
      <c r="AY75" s="414">
        <v>1.3274429999999999</v>
      </c>
      <c r="AZ75" s="400">
        <v>1.3274429999999999</v>
      </c>
      <c r="BA75" s="413"/>
      <c r="BB75" s="414">
        <v>1.3274429999999999</v>
      </c>
      <c r="BC75" s="400">
        <v>1.3274429999999999</v>
      </c>
      <c r="BD75" s="413"/>
      <c r="BE75" s="413"/>
      <c r="BF75" s="402"/>
      <c r="BG75" s="413"/>
      <c r="BH75" s="413"/>
      <c r="BI75" s="402"/>
      <c r="BJ75" s="413"/>
      <c r="BK75" s="414">
        <v>-1.3274429999999999</v>
      </c>
      <c r="BL75" s="400">
        <v>-1.3274429999999999</v>
      </c>
      <c r="BM75" s="413"/>
      <c r="BN75" s="414">
        <v>9.7656999999999994E-2</v>
      </c>
      <c r="BO75" s="400">
        <v>9.7656999999999994E-2</v>
      </c>
      <c r="BP75" s="413"/>
      <c r="BQ75" s="417">
        <v>93.147358080000004</v>
      </c>
      <c r="BR75" s="403">
        <v>93.147358080000004</v>
      </c>
      <c r="BS75" s="413"/>
      <c r="BT75" s="417">
        <v>93.147358080000004</v>
      </c>
      <c r="BU75" s="403">
        <v>93.147358080000004</v>
      </c>
      <c r="BV75" s="403"/>
      <c r="BW75" s="384"/>
      <c r="BX75" s="408">
        <f t="shared" si="33"/>
        <v>0</v>
      </c>
      <c r="BY75" s="408">
        <f t="shared" si="33"/>
        <v>0</v>
      </c>
      <c r="BZ75" s="408">
        <f t="shared" si="33"/>
        <v>0</v>
      </c>
      <c r="CA75" s="408">
        <f t="shared" si="32"/>
        <v>0</v>
      </c>
      <c r="CB75" s="408">
        <f t="shared" si="32"/>
        <v>0</v>
      </c>
      <c r="CC75" s="408">
        <f t="shared" si="32"/>
        <v>0</v>
      </c>
      <c r="CD75" s="409">
        <f t="shared" si="34"/>
        <v>0</v>
      </c>
      <c r="CE75" s="409">
        <f t="shared" si="34"/>
        <v>1.3274429999999999</v>
      </c>
      <c r="CF75" s="409">
        <f t="shared" si="34"/>
        <v>1.3274429999999999</v>
      </c>
      <c r="CG75" s="409">
        <f t="shared" si="35"/>
        <v>0</v>
      </c>
      <c r="CH75" s="409">
        <f t="shared" si="35"/>
        <v>-1.3274429999999999</v>
      </c>
      <c r="CI75" s="409">
        <f t="shared" si="35"/>
        <v>-1.3274429999999999</v>
      </c>
      <c r="CJ75" s="408">
        <f t="shared" si="36"/>
        <v>0</v>
      </c>
      <c r="CK75" s="408">
        <f t="shared" si="36"/>
        <v>0</v>
      </c>
      <c r="CL75" s="408">
        <f t="shared" si="36"/>
        <v>0</v>
      </c>
      <c r="CM75" s="384"/>
      <c r="CN75" s="410">
        <f t="shared" si="37"/>
        <v>0</v>
      </c>
      <c r="CO75" s="399">
        <f t="shared" si="17"/>
        <v>0</v>
      </c>
      <c r="CP75" s="399">
        <f t="shared" si="18"/>
        <v>0</v>
      </c>
      <c r="CQ75" s="333">
        <f t="shared" si="30"/>
        <v>0</v>
      </c>
      <c r="CR75" s="333">
        <f t="shared" si="30"/>
        <v>0</v>
      </c>
      <c r="CS75" s="333">
        <f t="shared" si="30"/>
        <v>0</v>
      </c>
      <c r="CT75" s="333">
        <f t="shared" si="31"/>
        <v>0</v>
      </c>
      <c r="CU75" s="333">
        <f t="shared" si="31"/>
        <v>0</v>
      </c>
      <c r="CV75" s="333">
        <f t="shared" si="31"/>
        <v>0</v>
      </c>
    </row>
    <row r="76" spans="1:100" s="418" customFormat="1" ht="17.25" customHeight="1">
      <c r="A76" s="407" t="s">
        <v>357</v>
      </c>
      <c r="B76" s="377" t="s">
        <v>357</v>
      </c>
      <c r="C76" s="373" t="s">
        <v>357</v>
      </c>
      <c r="D76" s="377" t="s">
        <v>370</v>
      </c>
      <c r="E76" s="413"/>
      <c r="F76" s="414">
        <v>0.99429999999999996</v>
      </c>
      <c r="G76" s="400">
        <v>0.99429999999999996</v>
      </c>
      <c r="H76" s="413"/>
      <c r="I76" s="412">
        <v>0</v>
      </c>
      <c r="J76" s="401">
        <v>0</v>
      </c>
      <c r="K76" s="413"/>
      <c r="L76" s="414">
        <v>0.99429999999999996</v>
      </c>
      <c r="M76" s="400">
        <v>0.99429999999999996</v>
      </c>
      <c r="N76" s="413"/>
      <c r="O76" s="412">
        <v>0</v>
      </c>
      <c r="P76" s="401">
        <v>0</v>
      </c>
      <c r="Q76" s="413"/>
      <c r="R76" s="412">
        <v>0</v>
      </c>
      <c r="S76" s="401">
        <v>0</v>
      </c>
      <c r="T76" s="413"/>
      <c r="U76" s="412">
        <v>0</v>
      </c>
      <c r="V76" s="401">
        <v>0</v>
      </c>
      <c r="W76" s="413"/>
      <c r="X76" s="413"/>
      <c r="Y76" s="402"/>
      <c r="Z76" s="413"/>
      <c r="AA76" s="413"/>
      <c r="AB76" s="402"/>
      <c r="AC76" s="413"/>
      <c r="AD76" s="414">
        <v>0.99429999999999996</v>
      </c>
      <c r="AE76" s="400">
        <v>0.99429999999999996</v>
      </c>
      <c r="AF76" s="413"/>
      <c r="AG76" s="414">
        <v>0.82869999999999999</v>
      </c>
      <c r="AH76" s="400">
        <v>0.82869999999999999</v>
      </c>
      <c r="AI76" s="413"/>
      <c r="AJ76" s="414">
        <v>0.99429999999999996</v>
      </c>
      <c r="AK76" s="400">
        <v>0.99429999999999996</v>
      </c>
      <c r="AL76" s="413"/>
      <c r="AM76" s="414">
        <v>0.99429999999999996</v>
      </c>
      <c r="AN76" s="400">
        <v>0.99429999999999996</v>
      </c>
      <c r="AO76" s="413"/>
      <c r="AP76" s="412">
        <v>0</v>
      </c>
      <c r="AQ76" s="401">
        <v>0</v>
      </c>
      <c r="AR76" s="413"/>
      <c r="AS76" s="412">
        <v>0</v>
      </c>
      <c r="AT76" s="401">
        <v>0</v>
      </c>
      <c r="AU76" s="413"/>
      <c r="AV76" s="414">
        <v>0.70044538999999995</v>
      </c>
      <c r="AW76" s="400">
        <v>0.70044538999999995</v>
      </c>
      <c r="AX76" s="413"/>
      <c r="AY76" s="414">
        <v>0.70044538999999995</v>
      </c>
      <c r="AZ76" s="400">
        <v>0.70044538999999995</v>
      </c>
      <c r="BA76" s="413"/>
      <c r="BB76" s="414">
        <v>0.70044538999999995</v>
      </c>
      <c r="BC76" s="400">
        <v>0.70044538999999995</v>
      </c>
      <c r="BD76" s="413"/>
      <c r="BE76" s="413"/>
      <c r="BF76" s="402"/>
      <c r="BG76" s="413"/>
      <c r="BH76" s="413"/>
      <c r="BI76" s="402"/>
      <c r="BJ76" s="413"/>
      <c r="BK76" s="414">
        <v>-0.70044538999999995</v>
      </c>
      <c r="BL76" s="400">
        <v>-0.70044538999999995</v>
      </c>
      <c r="BM76" s="413"/>
      <c r="BN76" s="414">
        <v>0.29385461000000002</v>
      </c>
      <c r="BO76" s="400">
        <v>0.29385461000000002</v>
      </c>
      <c r="BP76" s="413"/>
      <c r="BQ76" s="417">
        <v>70.446081664999994</v>
      </c>
      <c r="BR76" s="403">
        <v>70.446081664999994</v>
      </c>
      <c r="BS76" s="413"/>
      <c r="BT76" s="417">
        <v>70.446081664999994</v>
      </c>
      <c r="BU76" s="403">
        <v>70.446081664999994</v>
      </c>
      <c r="BV76" s="403"/>
      <c r="BW76" s="384"/>
      <c r="BX76" s="408">
        <f t="shared" si="33"/>
        <v>0</v>
      </c>
      <c r="BY76" s="408">
        <f t="shared" si="33"/>
        <v>0</v>
      </c>
      <c r="BZ76" s="408">
        <f t="shared" si="33"/>
        <v>0</v>
      </c>
      <c r="CA76" s="408">
        <f t="shared" si="32"/>
        <v>0</v>
      </c>
      <c r="CB76" s="408">
        <f t="shared" si="32"/>
        <v>0</v>
      </c>
      <c r="CC76" s="408">
        <f t="shared" si="32"/>
        <v>0</v>
      </c>
      <c r="CD76" s="409">
        <f t="shared" si="34"/>
        <v>0</v>
      </c>
      <c r="CE76" s="409">
        <f t="shared" si="34"/>
        <v>0.70044538999999995</v>
      </c>
      <c r="CF76" s="409">
        <f t="shared" si="34"/>
        <v>0.70044538999999995</v>
      </c>
      <c r="CG76" s="409">
        <f t="shared" si="35"/>
        <v>0</v>
      </c>
      <c r="CH76" s="409">
        <f t="shared" si="35"/>
        <v>-0.70044538999999995</v>
      </c>
      <c r="CI76" s="409">
        <f t="shared" si="35"/>
        <v>-0.70044538999999995</v>
      </c>
      <c r="CJ76" s="408">
        <f t="shared" si="36"/>
        <v>0</v>
      </c>
      <c r="CK76" s="408">
        <f t="shared" si="36"/>
        <v>0</v>
      </c>
      <c r="CL76" s="408">
        <f t="shared" si="36"/>
        <v>0</v>
      </c>
      <c r="CM76" s="384"/>
      <c r="CN76" s="410">
        <f t="shared" si="37"/>
        <v>0</v>
      </c>
      <c r="CO76" s="399">
        <f t="shared" si="17"/>
        <v>0</v>
      </c>
      <c r="CP76" s="399">
        <f t="shared" si="18"/>
        <v>0</v>
      </c>
      <c r="CQ76" s="333">
        <f t="shared" ref="CQ76:CS108" si="38">E76-AL76</f>
        <v>0</v>
      </c>
      <c r="CR76" s="333">
        <f t="shared" si="38"/>
        <v>0</v>
      </c>
      <c r="CS76" s="333">
        <f t="shared" si="38"/>
        <v>0</v>
      </c>
      <c r="CT76" s="333">
        <f t="shared" ref="CT76:CV108" si="39">AC76-AL76</f>
        <v>0</v>
      </c>
      <c r="CU76" s="333">
        <f t="shared" si="39"/>
        <v>0</v>
      </c>
      <c r="CV76" s="333">
        <f t="shared" si="39"/>
        <v>0</v>
      </c>
    </row>
    <row r="77" spans="1:100" s="418" customFormat="1" ht="17.25" customHeight="1">
      <c r="A77" s="407" t="s">
        <v>357</v>
      </c>
      <c r="B77" s="377" t="s">
        <v>357</v>
      </c>
      <c r="C77" s="373" t="s">
        <v>357</v>
      </c>
      <c r="D77" s="377" t="s">
        <v>372</v>
      </c>
      <c r="E77" s="413"/>
      <c r="F77" s="414">
        <v>327.07690000000002</v>
      </c>
      <c r="G77" s="400">
        <v>327.07690000000002</v>
      </c>
      <c r="H77" s="413"/>
      <c r="I77" s="412">
        <v>-175.1541</v>
      </c>
      <c r="J77" s="401">
        <v>-175.1541</v>
      </c>
      <c r="K77" s="413"/>
      <c r="L77" s="414">
        <v>151.9228</v>
      </c>
      <c r="M77" s="400">
        <v>151.9228</v>
      </c>
      <c r="N77" s="413"/>
      <c r="O77" s="412">
        <v>151.9228</v>
      </c>
      <c r="P77" s="401">
        <v>151.9228</v>
      </c>
      <c r="Q77" s="413"/>
      <c r="R77" s="412">
        <v>-3.25563</v>
      </c>
      <c r="S77" s="401">
        <v>-3.25563</v>
      </c>
      <c r="T77" s="413"/>
      <c r="U77" s="412">
        <v>148.66717</v>
      </c>
      <c r="V77" s="401">
        <v>148.66717</v>
      </c>
      <c r="W77" s="413"/>
      <c r="X77" s="413">
        <v>-14.693</v>
      </c>
      <c r="Y77" s="402">
        <v>-14.693</v>
      </c>
      <c r="Z77" s="413"/>
      <c r="AA77" s="413"/>
      <c r="AB77" s="402"/>
      <c r="AC77" s="413"/>
      <c r="AD77" s="414">
        <v>148.66717</v>
      </c>
      <c r="AE77" s="400">
        <v>148.66717</v>
      </c>
      <c r="AF77" s="413"/>
      <c r="AG77" s="414">
        <v>279.00189999999998</v>
      </c>
      <c r="AH77" s="400">
        <v>279.00189999999998</v>
      </c>
      <c r="AI77" s="413"/>
      <c r="AJ77" s="414">
        <v>306.2921</v>
      </c>
      <c r="AK77" s="400">
        <v>306.2921</v>
      </c>
      <c r="AL77" s="413"/>
      <c r="AM77" s="414">
        <v>306.2921</v>
      </c>
      <c r="AN77" s="400">
        <v>306.2921</v>
      </c>
      <c r="AO77" s="413"/>
      <c r="AP77" s="412">
        <v>0</v>
      </c>
      <c r="AQ77" s="401">
        <v>0</v>
      </c>
      <c r="AR77" s="413"/>
      <c r="AS77" s="412">
        <v>27.818496710000002</v>
      </c>
      <c r="AT77" s="401">
        <v>27.818496710000002</v>
      </c>
      <c r="AU77" s="413"/>
      <c r="AV77" s="412">
        <v>97.844512679999994</v>
      </c>
      <c r="AW77" s="401">
        <v>97.844512679999994</v>
      </c>
      <c r="AX77" s="413"/>
      <c r="AY77" s="412">
        <v>125.66300939</v>
      </c>
      <c r="AZ77" s="401">
        <v>125.66300939</v>
      </c>
      <c r="BA77" s="413"/>
      <c r="BB77" s="412">
        <v>89.376445630000006</v>
      </c>
      <c r="BC77" s="401">
        <v>89.376445630000006</v>
      </c>
      <c r="BD77" s="413"/>
      <c r="BE77" s="413">
        <v>8.4680670500000002</v>
      </c>
      <c r="BF77" s="402">
        <v>8.4680670500000002</v>
      </c>
      <c r="BG77" s="413"/>
      <c r="BH77" s="413"/>
      <c r="BI77" s="402"/>
      <c r="BJ77" s="413"/>
      <c r="BK77" s="412">
        <v>50.822657319999998</v>
      </c>
      <c r="BL77" s="401">
        <v>50.822657319999998</v>
      </c>
      <c r="BM77" s="413"/>
      <c r="BN77" s="414">
        <v>54.078287320000001</v>
      </c>
      <c r="BO77" s="400">
        <v>54.078287320000001</v>
      </c>
      <c r="BP77" s="413"/>
      <c r="BQ77" s="415">
        <v>65.814471803000004</v>
      </c>
      <c r="BR77" s="416">
        <v>65.814471803000004</v>
      </c>
      <c r="BS77" s="413"/>
      <c r="BT77" s="415">
        <v>84.526401754000005</v>
      </c>
      <c r="BU77" s="416">
        <v>84.526401754000005</v>
      </c>
      <c r="BV77" s="403"/>
      <c r="BW77" s="384"/>
      <c r="BX77" s="408">
        <f t="shared" si="33"/>
        <v>0</v>
      </c>
      <c r="BY77" s="408">
        <f t="shared" si="33"/>
        <v>14.693</v>
      </c>
      <c r="BZ77" s="408">
        <f t="shared" si="33"/>
        <v>14.693</v>
      </c>
      <c r="CA77" s="408">
        <f t="shared" si="32"/>
        <v>0</v>
      </c>
      <c r="CB77" s="408">
        <f t="shared" si="32"/>
        <v>8.4680670500000002</v>
      </c>
      <c r="CC77" s="408">
        <f t="shared" si="32"/>
        <v>8.4680670500000002</v>
      </c>
      <c r="CD77" s="409">
        <f t="shared" si="34"/>
        <v>0</v>
      </c>
      <c r="CE77" s="409">
        <f t="shared" si="34"/>
        <v>89.376445630000006</v>
      </c>
      <c r="CF77" s="409">
        <f t="shared" si="34"/>
        <v>89.376445630000006</v>
      </c>
      <c r="CG77" s="409">
        <f t="shared" si="35"/>
        <v>0</v>
      </c>
      <c r="CH77" s="409">
        <f t="shared" si="35"/>
        <v>-83.15151268000001</v>
      </c>
      <c r="CI77" s="409">
        <f t="shared" si="35"/>
        <v>-83.15151268000001</v>
      </c>
      <c r="CJ77" s="408">
        <f t="shared" si="36"/>
        <v>0</v>
      </c>
      <c r="CK77" s="408">
        <f t="shared" si="36"/>
        <v>57.633342748247465</v>
      </c>
      <c r="CL77" s="408">
        <f t="shared" si="36"/>
        <v>57.633342748247465</v>
      </c>
      <c r="CM77" s="384"/>
      <c r="CN77" s="410">
        <f t="shared" si="37"/>
        <v>0</v>
      </c>
      <c r="CO77" s="399">
        <f t="shared" si="17"/>
        <v>14693000</v>
      </c>
      <c r="CP77" s="399">
        <f t="shared" si="18"/>
        <v>8468067.0500000007</v>
      </c>
      <c r="CQ77" s="333">
        <f t="shared" si="38"/>
        <v>0</v>
      </c>
      <c r="CR77" s="333">
        <f t="shared" si="38"/>
        <v>20.784800000000018</v>
      </c>
      <c r="CS77" s="333">
        <f t="shared" si="38"/>
        <v>20.784800000000018</v>
      </c>
      <c r="CT77" s="333">
        <f t="shared" si="39"/>
        <v>0</v>
      </c>
      <c r="CU77" s="333">
        <f t="shared" si="39"/>
        <v>-157.62493000000001</v>
      </c>
      <c r="CV77" s="333">
        <f t="shared" si="39"/>
        <v>-157.62493000000001</v>
      </c>
    </row>
    <row r="78" spans="1:100" s="418" customFormat="1" ht="33.75" customHeight="1">
      <c r="A78" s="407" t="s">
        <v>357</v>
      </c>
      <c r="B78" s="377" t="s">
        <v>357</v>
      </c>
      <c r="C78" s="373" t="s">
        <v>404</v>
      </c>
      <c r="D78" s="377" t="s">
        <v>84</v>
      </c>
      <c r="E78" s="413"/>
      <c r="F78" s="414">
        <v>928.14829999999995</v>
      </c>
      <c r="G78" s="400">
        <v>928.14829999999995</v>
      </c>
      <c r="H78" s="413"/>
      <c r="I78" s="414">
        <v>51.981031000000002</v>
      </c>
      <c r="J78" s="400">
        <v>51.981031000000002</v>
      </c>
      <c r="K78" s="413"/>
      <c r="L78" s="414">
        <v>980.12933099999998</v>
      </c>
      <c r="M78" s="400">
        <v>980.12933099999998</v>
      </c>
      <c r="N78" s="413"/>
      <c r="O78" s="414">
        <v>980.12933099999998</v>
      </c>
      <c r="P78" s="400">
        <v>980.12933099999998</v>
      </c>
      <c r="Q78" s="413"/>
      <c r="R78" s="412">
        <v>-0.76929999999999998</v>
      </c>
      <c r="S78" s="401">
        <v>-0.76929999999999998</v>
      </c>
      <c r="T78" s="413"/>
      <c r="U78" s="414">
        <v>979.36003100000005</v>
      </c>
      <c r="V78" s="400">
        <v>979.36003100000005</v>
      </c>
      <c r="W78" s="413"/>
      <c r="X78" s="413"/>
      <c r="Y78" s="402"/>
      <c r="Z78" s="413"/>
      <c r="AA78" s="413"/>
      <c r="AB78" s="402"/>
      <c r="AC78" s="413"/>
      <c r="AD78" s="414">
        <v>979.36003100000005</v>
      </c>
      <c r="AE78" s="400">
        <v>979.36003100000005</v>
      </c>
      <c r="AF78" s="413"/>
      <c r="AG78" s="414">
        <v>875.2971</v>
      </c>
      <c r="AH78" s="400">
        <v>875.2971</v>
      </c>
      <c r="AI78" s="413"/>
      <c r="AJ78" s="414">
        <v>927.50739999999996</v>
      </c>
      <c r="AK78" s="400">
        <v>927.50739999999996</v>
      </c>
      <c r="AL78" s="413"/>
      <c r="AM78" s="414">
        <v>927.50739999999996</v>
      </c>
      <c r="AN78" s="400">
        <v>927.50739999999996</v>
      </c>
      <c r="AO78" s="413"/>
      <c r="AP78" s="412">
        <v>0</v>
      </c>
      <c r="AQ78" s="401">
        <v>0</v>
      </c>
      <c r="AR78" s="413"/>
      <c r="AS78" s="414">
        <v>186.84324851</v>
      </c>
      <c r="AT78" s="400">
        <v>186.84324851</v>
      </c>
      <c r="AU78" s="413"/>
      <c r="AV78" s="414">
        <v>789.06758419000005</v>
      </c>
      <c r="AW78" s="400">
        <v>789.06758419000005</v>
      </c>
      <c r="AX78" s="413"/>
      <c r="AY78" s="414">
        <v>975.91083270000001</v>
      </c>
      <c r="AZ78" s="400">
        <v>975.91083270000001</v>
      </c>
      <c r="BA78" s="413"/>
      <c r="BB78" s="414">
        <v>789.06758419000005</v>
      </c>
      <c r="BC78" s="400">
        <v>789.06758419000005</v>
      </c>
      <c r="BD78" s="413"/>
      <c r="BE78" s="413"/>
      <c r="BF78" s="402"/>
      <c r="BG78" s="413"/>
      <c r="BH78" s="413"/>
      <c r="BI78" s="402"/>
      <c r="BJ78" s="413"/>
      <c r="BK78" s="414">
        <v>190.29244681</v>
      </c>
      <c r="BL78" s="400">
        <v>190.29244681</v>
      </c>
      <c r="BM78" s="413"/>
      <c r="BN78" s="414">
        <v>191.06174680999999</v>
      </c>
      <c r="BO78" s="400">
        <v>191.06174680999999</v>
      </c>
      <c r="BP78" s="413"/>
      <c r="BQ78" s="417">
        <v>80.569714836000003</v>
      </c>
      <c r="BR78" s="403">
        <v>80.569714836000003</v>
      </c>
      <c r="BS78" s="413"/>
      <c r="BT78" s="417">
        <v>99.647811000000004</v>
      </c>
      <c r="BU78" s="403">
        <v>99.647811000000004</v>
      </c>
      <c r="BV78" s="416"/>
      <c r="BW78" s="384"/>
      <c r="BX78" s="408">
        <f t="shared" si="33"/>
        <v>0</v>
      </c>
      <c r="BY78" s="408">
        <f t="shared" si="33"/>
        <v>0</v>
      </c>
      <c r="BZ78" s="408">
        <f t="shared" si="33"/>
        <v>0</v>
      </c>
      <c r="CA78" s="408">
        <f t="shared" si="32"/>
        <v>0</v>
      </c>
      <c r="CB78" s="408">
        <f t="shared" si="32"/>
        <v>0</v>
      </c>
      <c r="CC78" s="408">
        <f t="shared" si="32"/>
        <v>0</v>
      </c>
      <c r="CD78" s="409">
        <f t="shared" si="34"/>
        <v>0</v>
      </c>
      <c r="CE78" s="409">
        <f t="shared" si="34"/>
        <v>789.06758419000005</v>
      </c>
      <c r="CF78" s="409">
        <f t="shared" si="34"/>
        <v>789.06758419000005</v>
      </c>
      <c r="CG78" s="409">
        <f t="shared" si="35"/>
        <v>0</v>
      </c>
      <c r="CH78" s="409">
        <f t="shared" si="35"/>
        <v>-789.06758419000005</v>
      </c>
      <c r="CI78" s="409">
        <f t="shared" si="35"/>
        <v>-789.06758419000005</v>
      </c>
      <c r="CJ78" s="408">
        <f t="shared" si="36"/>
        <v>0</v>
      </c>
      <c r="CK78" s="408">
        <f t="shared" si="36"/>
        <v>0</v>
      </c>
      <c r="CL78" s="408">
        <f t="shared" si="36"/>
        <v>0</v>
      </c>
      <c r="CM78" s="384"/>
      <c r="CN78" s="410">
        <f t="shared" si="37"/>
        <v>0</v>
      </c>
      <c r="CO78" s="399">
        <f t="shared" ref="CO78:CO142" si="40">BZ78*1000000</f>
        <v>0</v>
      </c>
      <c r="CP78" s="399">
        <f t="shared" ref="CP78:CP142" si="41">CC78*1000000</f>
        <v>0</v>
      </c>
      <c r="CQ78" s="333">
        <f t="shared" si="38"/>
        <v>0</v>
      </c>
      <c r="CR78" s="333">
        <f t="shared" si="38"/>
        <v>0.64089999999998781</v>
      </c>
      <c r="CS78" s="333">
        <f t="shared" si="38"/>
        <v>0.64089999999998781</v>
      </c>
      <c r="CT78" s="333">
        <f t="shared" si="39"/>
        <v>0</v>
      </c>
      <c r="CU78" s="333">
        <f t="shared" si="39"/>
        <v>51.852631000000088</v>
      </c>
      <c r="CV78" s="333">
        <f t="shared" si="39"/>
        <v>51.852631000000088</v>
      </c>
    </row>
    <row r="79" spans="1:100" s="418" customFormat="1" ht="17.25" customHeight="1">
      <c r="A79" s="407" t="s">
        <v>357</v>
      </c>
      <c r="B79" s="377" t="s">
        <v>357</v>
      </c>
      <c r="C79" s="373" t="s">
        <v>357</v>
      </c>
      <c r="D79" s="378" t="s">
        <v>362</v>
      </c>
      <c r="E79" s="402"/>
      <c r="F79" s="400">
        <v>0</v>
      </c>
      <c r="G79" s="400">
        <v>0</v>
      </c>
      <c r="H79" s="402"/>
      <c r="I79" s="400">
        <v>0</v>
      </c>
      <c r="J79" s="400">
        <v>0</v>
      </c>
      <c r="K79" s="402"/>
      <c r="L79" s="400">
        <v>0</v>
      </c>
      <c r="M79" s="400">
        <v>0</v>
      </c>
      <c r="N79" s="402"/>
      <c r="O79" s="400">
        <v>9.2394999999999996</v>
      </c>
      <c r="P79" s="400">
        <v>9.2394999999999996</v>
      </c>
      <c r="Q79" s="402"/>
      <c r="R79" s="400">
        <v>0</v>
      </c>
      <c r="S79" s="400">
        <v>0</v>
      </c>
      <c r="T79" s="402"/>
      <c r="U79" s="400">
        <v>9.2394999999999996</v>
      </c>
      <c r="V79" s="400">
        <v>9.2394999999999996</v>
      </c>
      <c r="W79" s="402"/>
      <c r="X79" s="400"/>
      <c r="Y79" s="400"/>
      <c r="Z79" s="402"/>
      <c r="AA79" s="402"/>
      <c r="AB79" s="402"/>
      <c r="AC79" s="402"/>
      <c r="AD79" s="400">
        <v>0</v>
      </c>
      <c r="AE79" s="400">
        <v>0</v>
      </c>
      <c r="AF79" s="402"/>
      <c r="AG79" s="400">
        <v>0</v>
      </c>
      <c r="AH79" s="400">
        <v>0</v>
      </c>
      <c r="AI79" s="402"/>
      <c r="AJ79" s="400">
        <v>0</v>
      </c>
      <c r="AK79" s="400">
        <v>0</v>
      </c>
      <c r="AL79" s="402"/>
      <c r="AM79" s="400">
        <v>0</v>
      </c>
      <c r="AN79" s="400">
        <v>0</v>
      </c>
      <c r="AO79" s="402"/>
      <c r="AP79" s="400">
        <v>0</v>
      </c>
      <c r="AQ79" s="400">
        <v>0</v>
      </c>
      <c r="AR79" s="402"/>
      <c r="AS79" s="400">
        <v>0</v>
      </c>
      <c r="AT79" s="400">
        <v>0</v>
      </c>
      <c r="AU79" s="402"/>
      <c r="AV79" s="400">
        <v>0</v>
      </c>
      <c r="AW79" s="400">
        <v>0</v>
      </c>
      <c r="AX79" s="402"/>
      <c r="AY79" s="400">
        <v>0</v>
      </c>
      <c r="AZ79" s="400">
        <v>0</v>
      </c>
      <c r="BA79" s="402"/>
      <c r="BB79" s="400">
        <v>0</v>
      </c>
      <c r="BC79" s="400">
        <v>0</v>
      </c>
      <c r="BD79" s="402"/>
      <c r="BE79" s="400"/>
      <c r="BF79" s="400"/>
      <c r="BG79" s="402"/>
      <c r="BH79" s="402"/>
      <c r="BI79" s="402"/>
      <c r="BJ79" s="402"/>
      <c r="BK79" s="400">
        <v>9.2394999999999996</v>
      </c>
      <c r="BL79" s="400">
        <v>9.2394999999999996</v>
      </c>
      <c r="BM79" s="402"/>
      <c r="BN79" s="400">
        <v>0</v>
      </c>
      <c r="BO79" s="400">
        <v>0</v>
      </c>
      <c r="BP79" s="402"/>
      <c r="BQ79" s="403">
        <v>0</v>
      </c>
      <c r="BR79" s="403">
        <v>0</v>
      </c>
      <c r="BS79" s="402"/>
      <c r="BT79" s="403">
        <v>0</v>
      </c>
      <c r="BU79" s="403">
        <v>0</v>
      </c>
      <c r="BV79" s="403"/>
      <c r="BW79" s="384"/>
      <c r="BX79" s="408">
        <f t="shared" si="33"/>
        <v>0</v>
      </c>
      <c r="BY79" s="408">
        <f t="shared" si="33"/>
        <v>0</v>
      </c>
      <c r="BZ79" s="408">
        <f t="shared" si="33"/>
        <v>0</v>
      </c>
      <c r="CA79" s="408">
        <f t="shared" ref="CA79:CC111" si="42">BD79</f>
        <v>0</v>
      </c>
      <c r="CB79" s="408">
        <f t="shared" si="42"/>
        <v>0</v>
      </c>
      <c r="CC79" s="408">
        <f t="shared" si="42"/>
        <v>0</v>
      </c>
      <c r="CD79" s="409">
        <f t="shared" si="34"/>
        <v>0</v>
      </c>
      <c r="CE79" s="409">
        <f t="shared" si="34"/>
        <v>0</v>
      </c>
      <c r="CF79" s="409">
        <f t="shared" si="34"/>
        <v>0</v>
      </c>
      <c r="CG79" s="409">
        <f t="shared" si="35"/>
        <v>0</v>
      </c>
      <c r="CH79" s="409">
        <f t="shared" si="35"/>
        <v>0</v>
      </c>
      <c r="CI79" s="409">
        <f t="shared" si="35"/>
        <v>0</v>
      </c>
      <c r="CJ79" s="408">
        <f t="shared" si="36"/>
        <v>0</v>
      </c>
      <c r="CK79" s="408">
        <f t="shared" si="36"/>
        <v>0</v>
      </c>
      <c r="CL79" s="408">
        <f t="shared" si="36"/>
        <v>0</v>
      </c>
      <c r="CM79" s="384"/>
      <c r="CN79" s="410">
        <f t="shared" si="37"/>
        <v>0</v>
      </c>
      <c r="CO79" s="399">
        <f t="shared" si="40"/>
        <v>0</v>
      </c>
      <c r="CP79" s="399">
        <f t="shared" si="41"/>
        <v>0</v>
      </c>
      <c r="CQ79" s="333">
        <f t="shared" si="38"/>
        <v>0</v>
      </c>
      <c r="CR79" s="333">
        <f t="shared" si="38"/>
        <v>0</v>
      </c>
      <c r="CS79" s="333">
        <f t="shared" si="38"/>
        <v>0</v>
      </c>
      <c r="CT79" s="333">
        <f t="shared" si="39"/>
        <v>0</v>
      </c>
      <c r="CU79" s="333">
        <f t="shared" si="39"/>
        <v>0</v>
      </c>
      <c r="CV79" s="333">
        <f t="shared" si="39"/>
        <v>0</v>
      </c>
    </row>
    <row r="80" spans="1:100" s="418" customFormat="1" ht="17.25" customHeight="1">
      <c r="A80" s="407" t="s">
        <v>357</v>
      </c>
      <c r="B80" s="377" t="s">
        <v>357</v>
      </c>
      <c r="C80" s="373" t="s">
        <v>357</v>
      </c>
      <c r="D80" s="377" t="s">
        <v>363</v>
      </c>
      <c r="E80" s="413"/>
      <c r="F80" s="412">
        <v>6.1104000000000003</v>
      </c>
      <c r="G80" s="401">
        <v>6.1104000000000003</v>
      </c>
      <c r="H80" s="413"/>
      <c r="I80" s="412">
        <v>0</v>
      </c>
      <c r="J80" s="401">
        <v>0</v>
      </c>
      <c r="K80" s="413"/>
      <c r="L80" s="412">
        <v>6.1104000000000003</v>
      </c>
      <c r="M80" s="401">
        <v>6.1104000000000003</v>
      </c>
      <c r="N80" s="413"/>
      <c r="O80" s="414">
        <v>0</v>
      </c>
      <c r="P80" s="400">
        <v>0</v>
      </c>
      <c r="Q80" s="413"/>
      <c r="R80" s="412">
        <v>0</v>
      </c>
      <c r="S80" s="401">
        <v>0</v>
      </c>
      <c r="T80" s="413"/>
      <c r="U80" s="414">
        <v>0</v>
      </c>
      <c r="V80" s="400">
        <v>0</v>
      </c>
      <c r="W80" s="413"/>
      <c r="X80" s="413"/>
      <c r="Y80" s="402"/>
      <c r="Z80" s="413"/>
      <c r="AA80" s="413"/>
      <c r="AB80" s="402"/>
      <c r="AC80" s="413"/>
      <c r="AD80" s="412">
        <v>6.1104000000000003</v>
      </c>
      <c r="AE80" s="401">
        <v>6.1104000000000003</v>
      </c>
      <c r="AF80" s="413"/>
      <c r="AG80" s="412">
        <v>5.0919999999999996</v>
      </c>
      <c r="AH80" s="401">
        <v>5.0919999999999996</v>
      </c>
      <c r="AI80" s="413"/>
      <c r="AJ80" s="412">
        <v>6.1104000000000003</v>
      </c>
      <c r="AK80" s="401">
        <v>6.1104000000000003</v>
      </c>
      <c r="AL80" s="413"/>
      <c r="AM80" s="412">
        <v>6.1104000000000003</v>
      </c>
      <c r="AN80" s="401">
        <v>6.1104000000000003</v>
      </c>
      <c r="AO80" s="413"/>
      <c r="AP80" s="412">
        <v>0</v>
      </c>
      <c r="AQ80" s="401">
        <v>0</v>
      </c>
      <c r="AR80" s="413"/>
      <c r="AS80" s="412">
        <v>0</v>
      </c>
      <c r="AT80" s="401">
        <v>0</v>
      </c>
      <c r="AU80" s="413"/>
      <c r="AV80" s="412">
        <v>5.5367026700000004</v>
      </c>
      <c r="AW80" s="401">
        <v>5.5367026700000004</v>
      </c>
      <c r="AX80" s="413"/>
      <c r="AY80" s="412">
        <v>5.5367026700000004</v>
      </c>
      <c r="AZ80" s="401">
        <v>5.5367026700000004</v>
      </c>
      <c r="BA80" s="413"/>
      <c r="BB80" s="412">
        <v>5.5367026700000004</v>
      </c>
      <c r="BC80" s="401">
        <v>5.5367026700000004</v>
      </c>
      <c r="BD80" s="413"/>
      <c r="BE80" s="413"/>
      <c r="BF80" s="402"/>
      <c r="BG80" s="413"/>
      <c r="BH80" s="413"/>
      <c r="BI80" s="402"/>
      <c r="BJ80" s="413"/>
      <c r="BK80" s="414">
        <v>-5.5367026700000004</v>
      </c>
      <c r="BL80" s="400">
        <v>-5.5367026700000004</v>
      </c>
      <c r="BM80" s="413"/>
      <c r="BN80" s="412">
        <v>0.57369733000000001</v>
      </c>
      <c r="BO80" s="401">
        <v>0.57369733000000001</v>
      </c>
      <c r="BP80" s="413"/>
      <c r="BQ80" s="415">
        <v>90.611132986000001</v>
      </c>
      <c r="BR80" s="416">
        <v>90.611132986000001</v>
      </c>
      <c r="BS80" s="413"/>
      <c r="BT80" s="415">
        <v>90.611132986000001</v>
      </c>
      <c r="BU80" s="416">
        <v>90.611132986000001</v>
      </c>
      <c r="BV80" s="403"/>
      <c r="BW80" s="384"/>
      <c r="BX80" s="408">
        <f t="shared" si="33"/>
        <v>0</v>
      </c>
      <c r="BY80" s="408">
        <f t="shared" si="33"/>
        <v>0</v>
      </c>
      <c r="BZ80" s="408">
        <f t="shared" si="33"/>
        <v>0</v>
      </c>
      <c r="CA80" s="408">
        <f t="shared" si="42"/>
        <v>0</v>
      </c>
      <c r="CB80" s="408">
        <f t="shared" si="42"/>
        <v>0</v>
      </c>
      <c r="CC80" s="408">
        <f t="shared" si="42"/>
        <v>0</v>
      </c>
      <c r="CD80" s="409">
        <f t="shared" si="34"/>
        <v>0</v>
      </c>
      <c r="CE80" s="409">
        <f t="shared" si="34"/>
        <v>5.5367026700000004</v>
      </c>
      <c r="CF80" s="409">
        <f t="shared" si="34"/>
        <v>5.5367026700000004</v>
      </c>
      <c r="CG80" s="409">
        <f t="shared" si="35"/>
        <v>0</v>
      </c>
      <c r="CH80" s="409">
        <f t="shared" si="35"/>
        <v>-5.5367026700000004</v>
      </c>
      <c r="CI80" s="409">
        <f t="shared" si="35"/>
        <v>-5.5367026700000004</v>
      </c>
      <c r="CJ80" s="408">
        <f t="shared" si="36"/>
        <v>0</v>
      </c>
      <c r="CK80" s="408">
        <f t="shared" si="36"/>
        <v>0</v>
      </c>
      <c r="CL80" s="408">
        <f t="shared" si="36"/>
        <v>0</v>
      </c>
      <c r="CM80" s="384"/>
      <c r="CN80" s="410">
        <f t="shared" si="37"/>
        <v>0</v>
      </c>
      <c r="CO80" s="399">
        <f t="shared" si="40"/>
        <v>0</v>
      </c>
      <c r="CP80" s="399">
        <f t="shared" si="41"/>
        <v>0</v>
      </c>
      <c r="CQ80" s="333">
        <f t="shared" si="38"/>
        <v>0</v>
      </c>
      <c r="CR80" s="333">
        <f t="shared" si="38"/>
        <v>0</v>
      </c>
      <c r="CS80" s="333">
        <f t="shared" si="38"/>
        <v>0</v>
      </c>
      <c r="CT80" s="333">
        <f t="shared" si="39"/>
        <v>0</v>
      </c>
      <c r="CU80" s="333">
        <f t="shared" si="39"/>
        <v>0</v>
      </c>
      <c r="CV80" s="333">
        <f t="shared" si="39"/>
        <v>0</v>
      </c>
    </row>
    <row r="81" spans="1:100" s="418" customFormat="1" ht="17.25" customHeight="1">
      <c r="A81" s="407" t="s">
        <v>357</v>
      </c>
      <c r="B81" s="377" t="s">
        <v>357</v>
      </c>
      <c r="C81" s="373" t="s">
        <v>357</v>
      </c>
      <c r="D81" s="377" t="s">
        <v>364</v>
      </c>
      <c r="E81" s="413"/>
      <c r="F81" s="414">
        <v>3.1291000000000002</v>
      </c>
      <c r="G81" s="400">
        <v>3.1291000000000002</v>
      </c>
      <c r="H81" s="413"/>
      <c r="I81" s="412">
        <v>0</v>
      </c>
      <c r="J81" s="401">
        <v>0</v>
      </c>
      <c r="K81" s="413"/>
      <c r="L81" s="414">
        <v>3.1291000000000002</v>
      </c>
      <c r="M81" s="400">
        <v>3.1291000000000002</v>
      </c>
      <c r="N81" s="413"/>
      <c r="O81" s="412">
        <v>0</v>
      </c>
      <c r="P81" s="401">
        <v>0</v>
      </c>
      <c r="Q81" s="413"/>
      <c r="R81" s="412">
        <v>0</v>
      </c>
      <c r="S81" s="401">
        <v>0</v>
      </c>
      <c r="T81" s="413"/>
      <c r="U81" s="412">
        <v>0</v>
      </c>
      <c r="V81" s="401">
        <v>0</v>
      </c>
      <c r="W81" s="413"/>
      <c r="X81" s="413"/>
      <c r="Y81" s="402"/>
      <c r="Z81" s="413"/>
      <c r="AA81" s="413"/>
      <c r="AB81" s="402"/>
      <c r="AC81" s="413"/>
      <c r="AD81" s="414">
        <v>3.1291000000000002</v>
      </c>
      <c r="AE81" s="400">
        <v>3.1291000000000002</v>
      </c>
      <c r="AF81" s="413"/>
      <c r="AG81" s="414">
        <v>2.6076999999999999</v>
      </c>
      <c r="AH81" s="400">
        <v>2.6076999999999999</v>
      </c>
      <c r="AI81" s="413"/>
      <c r="AJ81" s="414">
        <v>3.1291000000000002</v>
      </c>
      <c r="AK81" s="400">
        <v>3.1291000000000002</v>
      </c>
      <c r="AL81" s="413"/>
      <c r="AM81" s="414">
        <v>3.1291000000000002</v>
      </c>
      <c r="AN81" s="400">
        <v>3.1291000000000002</v>
      </c>
      <c r="AO81" s="413"/>
      <c r="AP81" s="412">
        <v>0</v>
      </c>
      <c r="AQ81" s="401">
        <v>0</v>
      </c>
      <c r="AR81" s="413"/>
      <c r="AS81" s="412">
        <v>0</v>
      </c>
      <c r="AT81" s="401">
        <v>0</v>
      </c>
      <c r="AU81" s="413"/>
      <c r="AV81" s="414">
        <v>3.0747849999999999</v>
      </c>
      <c r="AW81" s="400">
        <v>3.0747849999999999</v>
      </c>
      <c r="AX81" s="413"/>
      <c r="AY81" s="414">
        <v>3.0747849999999999</v>
      </c>
      <c r="AZ81" s="400">
        <v>3.0747849999999999</v>
      </c>
      <c r="BA81" s="413"/>
      <c r="BB81" s="414">
        <v>3.0747849999999999</v>
      </c>
      <c r="BC81" s="400">
        <v>3.0747849999999999</v>
      </c>
      <c r="BD81" s="413"/>
      <c r="BE81" s="413"/>
      <c r="BF81" s="402"/>
      <c r="BG81" s="413"/>
      <c r="BH81" s="413"/>
      <c r="BI81" s="402"/>
      <c r="BJ81" s="413"/>
      <c r="BK81" s="414">
        <v>-3.0747849999999999</v>
      </c>
      <c r="BL81" s="400">
        <v>-3.0747849999999999</v>
      </c>
      <c r="BM81" s="413"/>
      <c r="BN81" s="414">
        <v>5.4315000000000002E-2</v>
      </c>
      <c r="BO81" s="400">
        <v>5.4315000000000002E-2</v>
      </c>
      <c r="BP81" s="413"/>
      <c r="BQ81" s="417">
        <v>98.264197373000002</v>
      </c>
      <c r="BR81" s="403">
        <v>98.264197373000002</v>
      </c>
      <c r="BS81" s="413"/>
      <c r="BT81" s="417">
        <v>98.264197373000002</v>
      </c>
      <c r="BU81" s="403">
        <v>98.264197373000002</v>
      </c>
      <c r="BV81" s="403"/>
      <c r="BW81" s="384"/>
      <c r="BX81" s="408">
        <f t="shared" si="33"/>
        <v>0</v>
      </c>
      <c r="BY81" s="408">
        <f t="shared" si="33"/>
        <v>0</v>
      </c>
      <c r="BZ81" s="408">
        <f t="shared" si="33"/>
        <v>0</v>
      </c>
      <c r="CA81" s="408">
        <f t="shared" si="42"/>
        <v>0</v>
      </c>
      <c r="CB81" s="408">
        <f t="shared" si="42"/>
        <v>0</v>
      </c>
      <c r="CC81" s="408">
        <f t="shared" si="42"/>
        <v>0</v>
      </c>
      <c r="CD81" s="409">
        <f t="shared" si="34"/>
        <v>0</v>
      </c>
      <c r="CE81" s="409">
        <f t="shared" si="34"/>
        <v>3.0747849999999999</v>
      </c>
      <c r="CF81" s="409">
        <f t="shared" si="34"/>
        <v>3.0747849999999999</v>
      </c>
      <c r="CG81" s="409">
        <f t="shared" si="35"/>
        <v>0</v>
      </c>
      <c r="CH81" s="409">
        <f t="shared" si="35"/>
        <v>-3.0747849999999999</v>
      </c>
      <c r="CI81" s="409">
        <f t="shared" si="35"/>
        <v>-3.0747849999999999</v>
      </c>
      <c r="CJ81" s="408">
        <f t="shared" si="36"/>
        <v>0</v>
      </c>
      <c r="CK81" s="408">
        <f t="shared" si="36"/>
        <v>0</v>
      </c>
      <c r="CL81" s="408">
        <f t="shared" si="36"/>
        <v>0</v>
      </c>
      <c r="CM81" s="384"/>
      <c r="CN81" s="410">
        <f t="shared" si="37"/>
        <v>0</v>
      </c>
      <c r="CO81" s="399">
        <f t="shared" si="40"/>
        <v>0</v>
      </c>
      <c r="CP81" s="399">
        <f t="shared" si="41"/>
        <v>0</v>
      </c>
      <c r="CQ81" s="333">
        <f t="shared" si="38"/>
        <v>0</v>
      </c>
      <c r="CR81" s="333">
        <f t="shared" si="38"/>
        <v>0</v>
      </c>
      <c r="CS81" s="333">
        <f t="shared" si="38"/>
        <v>0</v>
      </c>
      <c r="CT81" s="333">
        <f t="shared" si="39"/>
        <v>0</v>
      </c>
      <c r="CU81" s="333">
        <f t="shared" si="39"/>
        <v>0</v>
      </c>
      <c r="CV81" s="333">
        <f t="shared" si="39"/>
        <v>0</v>
      </c>
    </row>
    <row r="82" spans="1:100" s="418" customFormat="1" ht="17.25" customHeight="1">
      <c r="A82" s="407" t="s">
        <v>357</v>
      </c>
      <c r="B82" s="377" t="s">
        <v>357</v>
      </c>
      <c r="C82" s="373" t="s">
        <v>357</v>
      </c>
      <c r="D82" s="377" t="s">
        <v>366</v>
      </c>
      <c r="E82" s="413"/>
      <c r="F82" s="414">
        <v>0</v>
      </c>
      <c r="G82" s="400">
        <v>0</v>
      </c>
      <c r="H82" s="413"/>
      <c r="I82" s="412">
        <v>0</v>
      </c>
      <c r="J82" s="401">
        <v>0</v>
      </c>
      <c r="K82" s="413"/>
      <c r="L82" s="414">
        <v>0</v>
      </c>
      <c r="M82" s="400">
        <v>0</v>
      </c>
      <c r="N82" s="413"/>
      <c r="O82" s="412">
        <v>1.8954</v>
      </c>
      <c r="P82" s="401">
        <v>1.8954</v>
      </c>
      <c r="Q82" s="413"/>
      <c r="R82" s="412">
        <v>-0.76929999999999998</v>
      </c>
      <c r="S82" s="401">
        <v>-0.76929999999999998</v>
      </c>
      <c r="T82" s="413"/>
      <c r="U82" s="412">
        <v>1.1261000000000001</v>
      </c>
      <c r="V82" s="401">
        <v>1.1261000000000001</v>
      </c>
      <c r="W82" s="413"/>
      <c r="X82" s="413"/>
      <c r="Y82" s="402"/>
      <c r="Z82" s="413"/>
      <c r="AA82" s="413"/>
      <c r="AB82" s="402"/>
      <c r="AC82" s="413"/>
      <c r="AD82" s="414">
        <v>-0.76929999999999998</v>
      </c>
      <c r="AE82" s="400">
        <v>-0.76929999999999998</v>
      </c>
      <c r="AF82" s="413"/>
      <c r="AG82" s="414">
        <v>0</v>
      </c>
      <c r="AH82" s="400">
        <v>0</v>
      </c>
      <c r="AI82" s="413"/>
      <c r="AJ82" s="414">
        <v>0</v>
      </c>
      <c r="AK82" s="400">
        <v>0</v>
      </c>
      <c r="AL82" s="413"/>
      <c r="AM82" s="414">
        <v>0</v>
      </c>
      <c r="AN82" s="400">
        <v>0</v>
      </c>
      <c r="AO82" s="413"/>
      <c r="AP82" s="412">
        <v>0</v>
      </c>
      <c r="AQ82" s="401">
        <v>0</v>
      </c>
      <c r="AR82" s="413"/>
      <c r="AS82" s="412">
        <v>0</v>
      </c>
      <c r="AT82" s="401">
        <v>0</v>
      </c>
      <c r="AU82" s="413"/>
      <c r="AV82" s="414">
        <v>0</v>
      </c>
      <c r="AW82" s="400">
        <v>0</v>
      </c>
      <c r="AX82" s="413"/>
      <c r="AY82" s="414">
        <v>0</v>
      </c>
      <c r="AZ82" s="400">
        <v>0</v>
      </c>
      <c r="BA82" s="413"/>
      <c r="BB82" s="414">
        <v>0</v>
      </c>
      <c r="BC82" s="400">
        <v>0</v>
      </c>
      <c r="BD82" s="413"/>
      <c r="BE82" s="413"/>
      <c r="BF82" s="402"/>
      <c r="BG82" s="413"/>
      <c r="BH82" s="413"/>
      <c r="BI82" s="402"/>
      <c r="BJ82" s="413"/>
      <c r="BK82" s="414">
        <v>1.1261000000000001</v>
      </c>
      <c r="BL82" s="400">
        <v>1.1261000000000001</v>
      </c>
      <c r="BM82" s="413"/>
      <c r="BN82" s="414">
        <v>0</v>
      </c>
      <c r="BO82" s="400">
        <v>0</v>
      </c>
      <c r="BP82" s="413"/>
      <c r="BQ82" s="417">
        <v>0</v>
      </c>
      <c r="BR82" s="403">
        <v>0</v>
      </c>
      <c r="BS82" s="413"/>
      <c r="BT82" s="417">
        <v>0</v>
      </c>
      <c r="BU82" s="403">
        <v>0</v>
      </c>
      <c r="BV82" s="403"/>
      <c r="BW82" s="384"/>
      <c r="BX82" s="408">
        <f t="shared" si="33"/>
        <v>0</v>
      </c>
      <c r="BY82" s="408">
        <f t="shared" si="33"/>
        <v>0</v>
      </c>
      <c r="BZ82" s="408">
        <f t="shared" si="33"/>
        <v>0</v>
      </c>
      <c r="CA82" s="408">
        <f t="shared" si="42"/>
        <v>0</v>
      </c>
      <c r="CB82" s="408">
        <f t="shared" si="42"/>
        <v>0</v>
      </c>
      <c r="CC82" s="408">
        <f t="shared" si="42"/>
        <v>0</v>
      </c>
      <c r="CD82" s="409">
        <f t="shared" si="34"/>
        <v>0</v>
      </c>
      <c r="CE82" s="409">
        <f t="shared" si="34"/>
        <v>0</v>
      </c>
      <c r="CF82" s="409">
        <f t="shared" si="34"/>
        <v>0</v>
      </c>
      <c r="CG82" s="409">
        <f t="shared" si="35"/>
        <v>0</v>
      </c>
      <c r="CH82" s="409">
        <f t="shared" si="35"/>
        <v>0</v>
      </c>
      <c r="CI82" s="409">
        <f t="shared" si="35"/>
        <v>0</v>
      </c>
      <c r="CJ82" s="408">
        <f t="shared" si="36"/>
        <v>0</v>
      </c>
      <c r="CK82" s="408">
        <f t="shared" si="36"/>
        <v>0</v>
      </c>
      <c r="CL82" s="408">
        <f t="shared" si="36"/>
        <v>0</v>
      </c>
      <c r="CM82" s="384"/>
      <c r="CN82" s="410">
        <f t="shared" si="37"/>
        <v>0</v>
      </c>
      <c r="CO82" s="399">
        <f t="shared" si="40"/>
        <v>0</v>
      </c>
      <c r="CP82" s="399">
        <f t="shared" si="41"/>
        <v>0</v>
      </c>
      <c r="CQ82" s="333">
        <f t="shared" si="38"/>
        <v>0</v>
      </c>
      <c r="CR82" s="333">
        <f t="shared" si="38"/>
        <v>0</v>
      </c>
      <c r="CS82" s="333">
        <f t="shared" si="38"/>
        <v>0</v>
      </c>
      <c r="CT82" s="333">
        <f t="shared" si="39"/>
        <v>0</v>
      </c>
      <c r="CU82" s="333">
        <f t="shared" si="39"/>
        <v>-0.76929999999999998</v>
      </c>
      <c r="CV82" s="333">
        <f t="shared" si="39"/>
        <v>-0.76929999999999998</v>
      </c>
    </row>
    <row r="83" spans="1:100" s="418" customFormat="1" ht="17.25" customHeight="1">
      <c r="A83" s="407" t="s">
        <v>357</v>
      </c>
      <c r="B83" s="377" t="s">
        <v>357</v>
      </c>
      <c r="C83" s="373" t="s">
        <v>357</v>
      </c>
      <c r="D83" s="377" t="s">
        <v>367</v>
      </c>
      <c r="E83" s="413"/>
      <c r="F83" s="412">
        <v>5.9299999999999999E-2</v>
      </c>
      <c r="G83" s="401">
        <v>5.9299999999999999E-2</v>
      </c>
      <c r="H83" s="413"/>
      <c r="I83" s="412">
        <v>0</v>
      </c>
      <c r="J83" s="401">
        <v>0</v>
      </c>
      <c r="K83" s="413"/>
      <c r="L83" s="412">
        <v>5.9299999999999999E-2</v>
      </c>
      <c r="M83" s="401">
        <v>5.9299999999999999E-2</v>
      </c>
      <c r="N83" s="413"/>
      <c r="O83" s="414">
        <v>0</v>
      </c>
      <c r="P83" s="400">
        <v>0</v>
      </c>
      <c r="Q83" s="413"/>
      <c r="R83" s="414">
        <v>0</v>
      </c>
      <c r="S83" s="400">
        <v>0</v>
      </c>
      <c r="T83" s="413"/>
      <c r="U83" s="414">
        <v>0</v>
      </c>
      <c r="V83" s="400">
        <v>0</v>
      </c>
      <c r="W83" s="413"/>
      <c r="X83" s="413"/>
      <c r="Y83" s="402"/>
      <c r="Z83" s="413"/>
      <c r="AA83" s="413"/>
      <c r="AB83" s="402"/>
      <c r="AC83" s="413"/>
      <c r="AD83" s="414">
        <v>5.9299999999999999E-2</v>
      </c>
      <c r="AE83" s="400">
        <v>5.9299999999999999E-2</v>
      </c>
      <c r="AF83" s="413"/>
      <c r="AG83" s="412">
        <v>5.9299999999999999E-2</v>
      </c>
      <c r="AH83" s="401">
        <v>5.9299999999999999E-2</v>
      </c>
      <c r="AI83" s="413"/>
      <c r="AJ83" s="412">
        <v>5.9299999999999999E-2</v>
      </c>
      <c r="AK83" s="401">
        <v>5.9299999999999999E-2</v>
      </c>
      <c r="AL83" s="413"/>
      <c r="AM83" s="412">
        <v>5.9299999999999999E-2</v>
      </c>
      <c r="AN83" s="401">
        <v>5.9299999999999999E-2</v>
      </c>
      <c r="AO83" s="413"/>
      <c r="AP83" s="412">
        <v>0</v>
      </c>
      <c r="AQ83" s="401">
        <v>0</v>
      </c>
      <c r="AR83" s="413"/>
      <c r="AS83" s="412">
        <v>0</v>
      </c>
      <c r="AT83" s="401">
        <v>0</v>
      </c>
      <c r="AU83" s="413"/>
      <c r="AV83" s="412">
        <v>0.22007536999999999</v>
      </c>
      <c r="AW83" s="401">
        <v>0.22007536999999999</v>
      </c>
      <c r="AX83" s="413"/>
      <c r="AY83" s="412">
        <v>0.22007536999999999</v>
      </c>
      <c r="AZ83" s="401">
        <v>0.22007536999999999</v>
      </c>
      <c r="BA83" s="413"/>
      <c r="BB83" s="412">
        <v>0.22007536999999999</v>
      </c>
      <c r="BC83" s="401">
        <v>0.22007536999999999</v>
      </c>
      <c r="BD83" s="413"/>
      <c r="BE83" s="413"/>
      <c r="BF83" s="402"/>
      <c r="BG83" s="413"/>
      <c r="BH83" s="413"/>
      <c r="BI83" s="402"/>
      <c r="BJ83" s="413"/>
      <c r="BK83" s="414">
        <v>-0.22007536999999999</v>
      </c>
      <c r="BL83" s="400">
        <v>-0.22007536999999999</v>
      </c>
      <c r="BM83" s="413"/>
      <c r="BN83" s="412">
        <v>-0.16077537</v>
      </c>
      <c r="BO83" s="401">
        <v>-0.16077537</v>
      </c>
      <c r="BP83" s="413"/>
      <c r="BQ83" s="415">
        <v>371.12204047199998</v>
      </c>
      <c r="BR83" s="416">
        <v>371.12204047199998</v>
      </c>
      <c r="BS83" s="413"/>
      <c r="BT83" s="415">
        <v>371.12204047199998</v>
      </c>
      <c r="BU83" s="416">
        <v>371.12204047199998</v>
      </c>
      <c r="BV83" s="416"/>
      <c r="BW83" s="384"/>
      <c r="BX83" s="408">
        <f t="shared" si="33"/>
        <v>0</v>
      </c>
      <c r="BY83" s="408">
        <f t="shared" si="33"/>
        <v>0</v>
      </c>
      <c r="BZ83" s="408">
        <f t="shared" si="33"/>
        <v>0</v>
      </c>
      <c r="CA83" s="408">
        <f t="shared" si="42"/>
        <v>0</v>
      </c>
      <c r="CB83" s="408">
        <f t="shared" si="42"/>
        <v>0</v>
      </c>
      <c r="CC83" s="408">
        <f t="shared" si="42"/>
        <v>0</v>
      </c>
      <c r="CD83" s="409">
        <f t="shared" si="34"/>
        <v>0</v>
      </c>
      <c r="CE83" s="409">
        <f t="shared" si="34"/>
        <v>0.22007536999999999</v>
      </c>
      <c r="CF83" s="409">
        <f t="shared" si="34"/>
        <v>0.22007536999999999</v>
      </c>
      <c r="CG83" s="409">
        <f t="shared" si="35"/>
        <v>0</v>
      </c>
      <c r="CH83" s="409">
        <f t="shared" si="35"/>
        <v>-0.22007536999999999</v>
      </c>
      <c r="CI83" s="409">
        <f t="shared" si="35"/>
        <v>-0.22007536999999999</v>
      </c>
      <c r="CJ83" s="408">
        <f t="shared" si="36"/>
        <v>0</v>
      </c>
      <c r="CK83" s="408">
        <f t="shared" si="36"/>
        <v>0</v>
      </c>
      <c r="CL83" s="408">
        <f t="shared" si="36"/>
        <v>0</v>
      </c>
      <c r="CM83" s="384"/>
      <c r="CN83" s="410">
        <f t="shared" si="37"/>
        <v>0</v>
      </c>
      <c r="CO83" s="399">
        <f t="shared" si="40"/>
        <v>0</v>
      </c>
      <c r="CP83" s="399">
        <f t="shared" si="41"/>
        <v>0</v>
      </c>
      <c r="CQ83" s="333">
        <f t="shared" si="38"/>
        <v>0</v>
      </c>
      <c r="CR83" s="333">
        <f t="shared" si="38"/>
        <v>0</v>
      </c>
      <c r="CS83" s="333">
        <f t="shared" si="38"/>
        <v>0</v>
      </c>
      <c r="CT83" s="333">
        <f t="shared" si="39"/>
        <v>0</v>
      </c>
      <c r="CU83" s="333">
        <f t="shared" si="39"/>
        <v>0</v>
      </c>
      <c r="CV83" s="333">
        <f t="shared" si="39"/>
        <v>0</v>
      </c>
    </row>
    <row r="84" spans="1:100" s="418" customFormat="1" ht="17.25" customHeight="1">
      <c r="A84" s="407" t="s">
        <v>357</v>
      </c>
      <c r="B84" s="377" t="s">
        <v>357</v>
      </c>
      <c r="C84" s="373" t="s">
        <v>357</v>
      </c>
      <c r="D84" s="377" t="s">
        <v>368</v>
      </c>
      <c r="E84" s="413"/>
      <c r="F84" s="414">
        <v>0.7</v>
      </c>
      <c r="G84" s="400">
        <v>0.7</v>
      </c>
      <c r="H84" s="413"/>
      <c r="I84" s="412">
        <v>0</v>
      </c>
      <c r="J84" s="401">
        <v>0</v>
      </c>
      <c r="K84" s="413"/>
      <c r="L84" s="414">
        <v>0.7</v>
      </c>
      <c r="M84" s="400">
        <v>0.7</v>
      </c>
      <c r="N84" s="413"/>
      <c r="O84" s="412">
        <v>0</v>
      </c>
      <c r="P84" s="401">
        <v>0</v>
      </c>
      <c r="Q84" s="413"/>
      <c r="R84" s="412">
        <v>0</v>
      </c>
      <c r="S84" s="401">
        <v>0</v>
      </c>
      <c r="T84" s="413"/>
      <c r="U84" s="412">
        <v>0</v>
      </c>
      <c r="V84" s="401">
        <v>0</v>
      </c>
      <c r="W84" s="413"/>
      <c r="X84" s="413"/>
      <c r="Y84" s="402"/>
      <c r="Z84" s="413"/>
      <c r="AA84" s="413"/>
      <c r="AB84" s="402"/>
      <c r="AC84" s="413"/>
      <c r="AD84" s="414">
        <v>0.7</v>
      </c>
      <c r="AE84" s="400">
        <v>0.7</v>
      </c>
      <c r="AF84" s="413"/>
      <c r="AG84" s="414">
        <v>0.58340000000000003</v>
      </c>
      <c r="AH84" s="400">
        <v>0.58340000000000003</v>
      </c>
      <c r="AI84" s="413"/>
      <c r="AJ84" s="414">
        <v>0.7</v>
      </c>
      <c r="AK84" s="400">
        <v>0.7</v>
      </c>
      <c r="AL84" s="413"/>
      <c r="AM84" s="414">
        <v>0.7</v>
      </c>
      <c r="AN84" s="400">
        <v>0.7</v>
      </c>
      <c r="AO84" s="413"/>
      <c r="AP84" s="412">
        <v>0</v>
      </c>
      <c r="AQ84" s="401">
        <v>0</v>
      </c>
      <c r="AR84" s="413"/>
      <c r="AS84" s="412">
        <v>2.9638999999999999E-2</v>
      </c>
      <c r="AT84" s="401">
        <v>2.9638999999999999E-2</v>
      </c>
      <c r="AU84" s="413"/>
      <c r="AV84" s="414">
        <v>0.23632726000000001</v>
      </c>
      <c r="AW84" s="400">
        <v>0.23632726000000001</v>
      </c>
      <c r="AX84" s="413"/>
      <c r="AY84" s="414">
        <v>0.26596626000000001</v>
      </c>
      <c r="AZ84" s="400">
        <v>0.26596626000000001</v>
      </c>
      <c r="BA84" s="413"/>
      <c r="BB84" s="414">
        <v>0.23632726000000001</v>
      </c>
      <c r="BC84" s="400">
        <v>0.23632726000000001</v>
      </c>
      <c r="BD84" s="413"/>
      <c r="BE84" s="413"/>
      <c r="BF84" s="402"/>
      <c r="BG84" s="413"/>
      <c r="BH84" s="413"/>
      <c r="BI84" s="402"/>
      <c r="BJ84" s="413"/>
      <c r="BK84" s="414">
        <v>-0.23632726000000001</v>
      </c>
      <c r="BL84" s="400">
        <v>-0.23632726000000001</v>
      </c>
      <c r="BM84" s="413"/>
      <c r="BN84" s="414">
        <v>0.46367274000000003</v>
      </c>
      <c r="BO84" s="400">
        <v>0.46367274000000003</v>
      </c>
      <c r="BP84" s="413"/>
      <c r="BQ84" s="417">
        <v>33.761037143000003</v>
      </c>
      <c r="BR84" s="403">
        <v>33.761037143000003</v>
      </c>
      <c r="BS84" s="413"/>
      <c r="BT84" s="417">
        <v>37.995179999999998</v>
      </c>
      <c r="BU84" s="403">
        <v>37.995179999999998</v>
      </c>
      <c r="BV84" s="403"/>
      <c r="BW84" s="384"/>
      <c r="BX84" s="408">
        <f t="shared" si="33"/>
        <v>0</v>
      </c>
      <c r="BY84" s="408">
        <f t="shared" si="33"/>
        <v>0</v>
      </c>
      <c r="BZ84" s="408">
        <f t="shared" si="33"/>
        <v>0</v>
      </c>
      <c r="CA84" s="408">
        <f t="shared" si="42"/>
        <v>0</v>
      </c>
      <c r="CB84" s="408">
        <f t="shared" si="42"/>
        <v>0</v>
      </c>
      <c r="CC84" s="408">
        <f t="shared" si="42"/>
        <v>0</v>
      </c>
      <c r="CD84" s="409">
        <f t="shared" si="34"/>
        <v>0</v>
      </c>
      <c r="CE84" s="409">
        <f t="shared" si="34"/>
        <v>0.23632726000000001</v>
      </c>
      <c r="CF84" s="409">
        <f t="shared" si="34"/>
        <v>0.23632726000000001</v>
      </c>
      <c r="CG84" s="409">
        <f t="shared" si="35"/>
        <v>0</v>
      </c>
      <c r="CH84" s="409">
        <f t="shared" si="35"/>
        <v>-0.23632726000000001</v>
      </c>
      <c r="CI84" s="409">
        <f t="shared" si="35"/>
        <v>-0.23632726000000001</v>
      </c>
      <c r="CJ84" s="408">
        <f t="shared" si="36"/>
        <v>0</v>
      </c>
      <c r="CK84" s="408">
        <f t="shared" si="36"/>
        <v>0</v>
      </c>
      <c r="CL84" s="408">
        <f t="shared" si="36"/>
        <v>0</v>
      </c>
      <c r="CM84" s="384"/>
      <c r="CN84" s="410">
        <f t="shared" si="37"/>
        <v>0</v>
      </c>
      <c r="CO84" s="399">
        <f t="shared" si="40"/>
        <v>0</v>
      </c>
      <c r="CP84" s="399">
        <f t="shared" si="41"/>
        <v>0</v>
      </c>
      <c r="CQ84" s="333">
        <f t="shared" si="38"/>
        <v>0</v>
      </c>
      <c r="CR84" s="333">
        <f t="shared" si="38"/>
        <v>0</v>
      </c>
      <c r="CS84" s="333">
        <f t="shared" si="38"/>
        <v>0</v>
      </c>
      <c r="CT84" s="333">
        <f t="shared" si="39"/>
        <v>0</v>
      </c>
      <c r="CU84" s="333">
        <f t="shared" si="39"/>
        <v>0</v>
      </c>
      <c r="CV84" s="333">
        <f t="shared" si="39"/>
        <v>0</v>
      </c>
    </row>
    <row r="85" spans="1:100" s="418" customFormat="1" ht="17.25" customHeight="1">
      <c r="A85" s="407" t="s">
        <v>357</v>
      </c>
      <c r="B85" s="377" t="s">
        <v>357</v>
      </c>
      <c r="C85" s="373" t="s">
        <v>357</v>
      </c>
      <c r="D85" s="377" t="s">
        <v>369</v>
      </c>
      <c r="E85" s="413"/>
      <c r="F85" s="414">
        <v>0.3861</v>
      </c>
      <c r="G85" s="400">
        <v>0.3861</v>
      </c>
      <c r="H85" s="413"/>
      <c r="I85" s="412">
        <v>0</v>
      </c>
      <c r="J85" s="401">
        <v>0</v>
      </c>
      <c r="K85" s="413"/>
      <c r="L85" s="414">
        <v>0.3861</v>
      </c>
      <c r="M85" s="400">
        <v>0.3861</v>
      </c>
      <c r="N85" s="413"/>
      <c r="O85" s="412">
        <v>0</v>
      </c>
      <c r="P85" s="401">
        <v>0</v>
      </c>
      <c r="Q85" s="413"/>
      <c r="R85" s="412">
        <v>0</v>
      </c>
      <c r="S85" s="401">
        <v>0</v>
      </c>
      <c r="T85" s="413"/>
      <c r="U85" s="412">
        <v>0</v>
      </c>
      <c r="V85" s="401">
        <v>0</v>
      </c>
      <c r="W85" s="413"/>
      <c r="X85" s="413"/>
      <c r="Y85" s="402"/>
      <c r="Z85" s="413"/>
      <c r="AA85" s="413"/>
      <c r="AB85" s="402"/>
      <c r="AC85" s="413"/>
      <c r="AD85" s="414">
        <v>0.3861</v>
      </c>
      <c r="AE85" s="400">
        <v>0.3861</v>
      </c>
      <c r="AF85" s="413"/>
      <c r="AG85" s="414">
        <v>0.32169999999999999</v>
      </c>
      <c r="AH85" s="400">
        <v>0.32169999999999999</v>
      </c>
      <c r="AI85" s="413"/>
      <c r="AJ85" s="414">
        <v>0.3861</v>
      </c>
      <c r="AK85" s="400">
        <v>0.3861</v>
      </c>
      <c r="AL85" s="413"/>
      <c r="AM85" s="414">
        <v>0.3861</v>
      </c>
      <c r="AN85" s="400">
        <v>0.3861</v>
      </c>
      <c r="AO85" s="413"/>
      <c r="AP85" s="412">
        <v>0</v>
      </c>
      <c r="AQ85" s="401">
        <v>0</v>
      </c>
      <c r="AR85" s="413"/>
      <c r="AS85" s="412">
        <v>0</v>
      </c>
      <c r="AT85" s="401">
        <v>0</v>
      </c>
      <c r="AU85" s="413"/>
      <c r="AV85" s="414">
        <v>8.1845000000000001E-2</v>
      </c>
      <c r="AW85" s="400">
        <v>8.1845000000000001E-2</v>
      </c>
      <c r="AX85" s="413"/>
      <c r="AY85" s="414">
        <v>8.1845000000000001E-2</v>
      </c>
      <c r="AZ85" s="400">
        <v>8.1845000000000001E-2</v>
      </c>
      <c r="BA85" s="413"/>
      <c r="BB85" s="414">
        <v>8.1845000000000001E-2</v>
      </c>
      <c r="BC85" s="400">
        <v>8.1845000000000001E-2</v>
      </c>
      <c r="BD85" s="413"/>
      <c r="BE85" s="413"/>
      <c r="BF85" s="402"/>
      <c r="BG85" s="413"/>
      <c r="BH85" s="413"/>
      <c r="BI85" s="402"/>
      <c r="BJ85" s="413"/>
      <c r="BK85" s="414">
        <v>-8.1845000000000001E-2</v>
      </c>
      <c r="BL85" s="400">
        <v>-8.1845000000000001E-2</v>
      </c>
      <c r="BM85" s="413"/>
      <c r="BN85" s="414">
        <v>0.304255</v>
      </c>
      <c r="BO85" s="400">
        <v>0.304255</v>
      </c>
      <c r="BP85" s="413"/>
      <c r="BQ85" s="417">
        <v>21.197876197999999</v>
      </c>
      <c r="BR85" s="403">
        <v>21.197876197999999</v>
      </c>
      <c r="BS85" s="413"/>
      <c r="BT85" s="417">
        <v>21.197876197999999</v>
      </c>
      <c r="BU85" s="403">
        <v>21.197876197999999</v>
      </c>
      <c r="BV85" s="403"/>
      <c r="BW85" s="384"/>
      <c r="BX85" s="408">
        <f t="shared" si="33"/>
        <v>0</v>
      </c>
      <c r="BY85" s="408">
        <f t="shared" si="33"/>
        <v>0</v>
      </c>
      <c r="BZ85" s="408">
        <f t="shared" si="33"/>
        <v>0</v>
      </c>
      <c r="CA85" s="408">
        <f t="shared" si="42"/>
        <v>0</v>
      </c>
      <c r="CB85" s="408">
        <f t="shared" si="42"/>
        <v>0</v>
      </c>
      <c r="CC85" s="408">
        <f t="shared" si="42"/>
        <v>0</v>
      </c>
      <c r="CD85" s="409">
        <f t="shared" si="34"/>
        <v>0</v>
      </c>
      <c r="CE85" s="409">
        <f t="shared" si="34"/>
        <v>8.1845000000000001E-2</v>
      </c>
      <c r="CF85" s="409">
        <f t="shared" si="34"/>
        <v>8.1845000000000001E-2</v>
      </c>
      <c r="CG85" s="409">
        <f t="shared" si="35"/>
        <v>0</v>
      </c>
      <c r="CH85" s="409">
        <f t="shared" si="35"/>
        <v>-8.1845000000000001E-2</v>
      </c>
      <c r="CI85" s="409">
        <f t="shared" si="35"/>
        <v>-8.1845000000000001E-2</v>
      </c>
      <c r="CJ85" s="408">
        <f t="shared" si="36"/>
        <v>0</v>
      </c>
      <c r="CK85" s="408">
        <f t="shared" si="36"/>
        <v>0</v>
      </c>
      <c r="CL85" s="408">
        <f t="shared" si="36"/>
        <v>0</v>
      </c>
      <c r="CM85" s="384"/>
      <c r="CN85" s="410">
        <f t="shared" si="37"/>
        <v>0</v>
      </c>
      <c r="CO85" s="399">
        <f t="shared" si="40"/>
        <v>0</v>
      </c>
      <c r="CP85" s="399">
        <f t="shared" si="41"/>
        <v>0</v>
      </c>
      <c r="CQ85" s="333">
        <f t="shared" si="38"/>
        <v>0</v>
      </c>
      <c r="CR85" s="333">
        <f t="shared" si="38"/>
        <v>0</v>
      </c>
      <c r="CS85" s="333">
        <f t="shared" si="38"/>
        <v>0</v>
      </c>
      <c r="CT85" s="333">
        <f t="shared" si="39"/>
        <v>0</v>
      </c>
      <c r="CU85" s="333">
        <f t="shared" si="39"/>
        <v>0</v>
      </c>
      <c r="CV85" s="333">
        <f t="shared" si="39"/>
        <v>0</v>
      </c>
    </row>
    <row r="86" spans="1:100" s="418" customFormat="1" ht="17.25" customHeight="1">
      <c r="A86" s="407"/>
      <c r="B86" s="377" t="s">
        <v>357</v>
      </c>
      <c r="C86" s="373" t="s">
        <v>357</v>
      </c>
      <c r="D86" s="377" t="s">
        <v>370</v>
      </c>
      <c r="E86" s="413"/>
      <c r="F86" s="414">
        <v>0.75</v>
      </c>
      <c r="G86" s="400">
        <v>0.75</v>
      </c>
      <c r="H86" s="413"/>
      <c r="I86" s="412">
        <v>0</v>
      </c>
      <c r="J86" s="401">
        <v>0</v>
      </c>
      <c r="K86" s="413"/>
      <c r="L86" s="414">
        <v>0.75</v>
      </c>
      <c r="M86" s="400">
        <v>0.75</v>
      </c>
      <c r="N86" s="413"/>
      <c r="O86" s="412">
        <v>0</v>
      </c>
      <c r="P86" s="401">
        <v>0</v>
      </c>
      <c r="Q86" s="413"/>
      <c r="R86" s="412">
        <v>0</v>
      </c>
      <c r="S86" s="401">
        <v>0</v>
      </c>
      <c r="T86" s="413"/>
      <c r="U86" s="412">
        <v>0</v>
      </c>
      <c r="V86" s="401">
        <v>0</v>
      </c>
      <c r="W86" s="413"/>
      <c r="X86" s="413"/>
      <c r="Y86" s="402"/>
      <c r="Z86" s="413"/>
      <c r="AA86" s="413"/>
      <c r="AB86" s="402"/>
      <c r="AC86" s="413"/>
      <c r="AD86" s="414">
        <v>0.75</v>
      </c>
      <c r="AE86" s="400">
        <v>0.75</v>
      </c>
      <c r="AF86" s="413"/>
      <c r="AG86" s="414">
        <v>0.62439999999999996</v>
      </c>
      <c r="AH86" s="400">
        <v>0.62439999999999996</v>
      </c>
      <c r="AI86" s="413"/>
      <c r="AJ86" s="414">
        <v>0.75</v>
      </c>
      <c r="AK86" s="400">
        <v>0.75</v>
      </c>
      <c r="AL86" s="413"/>
      <c r="AM86" s="414">
        <v>0.75</v>
      </c>
      <c r="AN86" s="400">
        <v>0.75</v>
      </c>
      <c r="AO86" s="413"/>
      <c r="AP86" s="412">
        <v>0</v>
      </c>
      <c r="AQ86" s="401">
        <v>0</v>
      </c>
      <c r="AR86" s="413"/>
      <c r="AS86" s="412">
        <v>0</v>
      </c>
      <c r="AT86" s="401">
        <v>0</v>
      </c>
      <c r="AU86" s="413"/>
      <c r="AV86" s="414">
        <v>2.5070100000000001E-3</v>
      </c>
      <c r="AW86" s="400">
        <v>2.5070100000000001E-3</v>
      </c>
      <c r="AX86" s="413"/>
      <c r="AY86" s="414">
        <v>2.5070100000000001E-3</v>
      </c>
      <c r="AZ86" s="400">
        <v>2.5070100000000001E-3</v>
      </c>
      <c r="BA86" s="413"/>
      <c r="BB86" s="414">
        <v>2.5070100000000001E-3</v>
      </c>
      <c r="BC86" s="400">
        <v>2.5070100000000001E-3</v>
      </c>
      <c r="BD86" s="413"/>
      <c r="BE86" s="413"/>
      <c r="BF86" s="402"/>
      <c r="BG86" s="413"/>
      <c r="BH86" s="413"/>
      <c r="BI86" s="402"/>
      <c r="BJ86" s="413"/>
      <c r="BK86" s="414">
        <v>-2.5070100000000001E-3</v>
      </c>
      <c r="BL86" s="400">
        <v>-2.5070100000000001E-3</v>
      </c>
      <c r="BM86" s="413"/>
      <c r="BN86" s="414">
        <v>0.74749299000000002</v>
      </c>
      <c r="BO86" s="400">
        <v>0.74749299000000002</v>
      </c>
      <c r="BP86" s="413"/>
      <c r="BQ86" s="417">
        <v>0.33426800000000001</v>
      </c>
      <c r="BR86" s="403">
        <v>0.33426800000000001</v>
      </c>
      <c r="BS86" s="413"/>
      <c r="BT86" s="417">
        <v>0.33426800000000001</v>
      </c>
      <c r="BU86" s="403">
        <v>0.33426800000000001</v>
      </c>
      <c r="BV86" s="403"/>
      <c r="BW86" s="384"/>
      <c r="BX86" s="408">
        <f t="shared" si="33"/>
        <v>0</v>
      </c>
      <c r="BY86" s="408">
        <f t="shared" si="33"/>
        <v>0</v>
      </c>
      <c r="BZ86" s="408">
        <f t="shared" si="33"/>
        <v>0</v>
      </c>
      <c r="CA86" s="408">
        <f t="shared" si="42"/>
        <v>0</v>
      </c>
      <c r="CB86" s="408">
        <f t="shared" si="42"/>
        <v>0</v>
      </c>
      <c r="CC86" s="408">
        <f t="shared" si="42"/>
        <v>0</v>
      </c>
      <c r="CD86" s="409">
        <f t="shared" si="34"/>
        <v>0</v>
      </c>
      <c r="CE86" s="409">
        <f t="shared" si="34"/>
        <v>2.5070100000000001E-3</v>
      </c>
      <c r="CF86" s="409">
        <f t="shared" si="34"/>
        <v>2.5070100000000001E-3</v>
      </c>
      <c r="CG86" s="409">
        <f t="shared" si="35"/>
        <v>0</v>
      </c>
      <c r="CH86" s="409">
        <f t="shared" si="35"/>
        <v>-2.5070100000000001E-3</v>
      </c>
      <c r="CI86" s="409">
        <f t="shared" si="35"/>
        <v>-2.5070100000000001E-3</v>
      </c>
      <c r="CJ86" s="408">
        <f t="shared" si="36"/>
        <v>0</v>
      </c>
      <c r="CK86" s="408">
        <f t="shared" si="36"/>
        <v>0</v>
      </c>
      <c r="CL86" s="408">
        <f t="shared" si="36"/>
        <v>0</v>
      </c>
      <c r="CM86" s="384"/>
      <c r="CN86" s="410">
        <f t="shared" si="37"/>
        <v>0</v>
      </c>
      <c r="CO86" s="399">
        <f t="shared" si="40"/>
        <v>0</v>
      </c>
      <c r="CP86" s="399">
        <f t="shared" si="41"/>
        <v>0</v>
      </c>
      <c r="CQ86" s="333">
        <f t="shared" si="38"/>
        <v>0</v>
      </c>
      <c r="CR86" s="333">
        <f t="shared" si="38"/>
        <v>0</v>
      </c>
      <c r="CS86" s="333">
        <f t="shared" si="38"/>
        <v>0</v>
      </c>
      <c r="CT86" s="333">
        <f t="shared" si="39"/>
        <v>0</v>
      </c>
      <c r="CU86" s="333">
        <f t="shared" si="39"/>
        <v>0</v>
      </c>
      <c r="CV86" s="333">
        <f t="shared" si="39"/>
        <v>0</v>
      </c>
    </row>
    <row r="87" spans="1:100" s="418" customFormat="1" ht="17.25" customHeight="1">
      <c r="A87" s="407" t="s">
        <v>357</v>
      </c>
      <c r="B87" s="377" t="s">
        <v>357</v>
      </c>
      <c r="C87" s="373" t="s">
        <v>357</v>
      </c>
      <c r="D87" s="377" t="s">
        <v>372</v>
      </c>
      <c r="E87" s="413"/>
      <c r="F87" s="414">
        <v>917.01340000000005</v>
      </c>
      <c r="G87" s="400">
        <v>917.01340000000005</v>
      </c>
      <c r="H87" s="413"/>
      <c r="I87" s="412">
        <v>51.981031000000002</v>
      </c>
      <c r="J87" s="401">
        <v>51.981031000000002</v>
      </c>
      <c r="K87" s="413"/>
      <c r="L87" s="414">
        <v>968.99443099999996</v>
      </c>
      <c r="M87" s="400">
        <v>968.99443099999996</v>
      </c>
      <c r="N87" s="413"/>
      <c r="O87" s="412">
        <v>968.99443099999996</v>
      </c>
      <c r="P87" s="401">
        <v>968.99443099999996</v>
      </c>
      <c r="Q87" s="413"/>
      <c r="R87" s="412">
        <v>0</v>
      </c>
      <c r="S87" s="401">
        <v>0</v>
      </c>
      <c r="T87" s="413"/>
      <c r="U87" s="412">
        <v>968.99443099999996</v>
      </c>
      <c r="V87" s="401">
        <v>968.99443099999996</v>
      </c>
      <c r="W87" s="413"/>
      <c r="X87" s="413"/>
      <c r="Y87" s="402"/>
      <c r="Z87" s="413"/>
      <c r="AA87" s="413"/>
      <c r="AB87" s="402"/>
      <c r="AC87" s="413"/>
      <c r="AD87" s="414">
        <v>968.99443099999996</v>
      </c>
      <c r="AE87" s="400">
        <v>968.99443099999996</v>
      </c>
      <c r="AF87" s="413"/>
      <c r="AG87" s="414">
        <v>866.0086</v>
      </c>
      <c r="AH87" s="400">
        <v>866.0086</v>
      </c>
      <c r="AI87" s="413"/>
      <c r="AJ87" s="414">
        <v>916.37249999999995</v>
      </c>
      <c r="AK87" s="400">
        <v>916.37249999999995</v>
      </c>
      <c r="AL87" s="413"/>
      <c r="AM87" s="414">
        <v>916.37249999999995</v>
      </c>
      <c r="AN87" s="400">
        <v>916.37249999999995</v>
      </c>
      <c r="AO87" s="413"/>
      <c r="AP87" s="412">
        <v>0</v>
      </c>
      <c r="AQ87" s="401">
        <v>0</v>
      </c>
      <c r="AR87" s="413"/>
      <c r="AS87" s="412">
        <v>186.81360950999999</v>
      </c>
      <c r="AT87" s="401">
        <v>186.81360950999999</v>
      </c>
      <c r="AU87" s="413"/>
      <c r="AV87" s="414">
        <v>779.91534188000003</v>
      </c>
      <c r="AW87" s="400">
        <v>779.91534188000003</v>
      </c>
      <c r="AX87" s="413"/>
      <c r="AY87" s="414">
        <v>966.72895139000002</v>
      </c>
      <c r="AZ87" s="400">
        <v>966.72895139000002</v>
      </c>
      <c r="BA87" s="413"/>
      <c r="BB87" s="414">
        <v>779.91534188000003</v>
      </c>
      <c r="BC87" s="400">
        <v>779.91534188000003</v>
      </c>
      <c r="BD87" s="413"/>
      <c r="BE87" s="413"/>
      <c r="BF87" s="402"/>
      <c r="BG87" s="413"/>
      <c r="BH87" s="413"/>
      <c r="BI87" s="402"/>
      <c r="BJ87" s="413"/>
      <c r="BK87" s="414">
        <v>189.07908911999999</v>
      </c>
      <c r="BL87" s="400">
        <v>189.07908911999999</v>
      </c>
      <c r="BM87" s="413"/>
      <c r="BN87" s="414">
        <v>189.07908911999999</v>
      </c>
      <c r="BO87" s="400">
        <v>189.07908911999999</v>
      </c>
      <c r="BP87" s="413"/>
      <c r="BQ87" s="417">
        <v>80.487081961000001</v>
      </c>
      <c r="BR87" s="403">
        <v>80.487081961000001</v>
      </c>
      <c r="BS87" s="413"/>
      <c r="BT87" s="417">
        <v>99.766203031000003</v>
      </c>
      <c r="BU87" s="403">
        <v>99.766203031000003</v>
      </c>
      <c r="BV87" s="416"/>
      <c r="BW87" s="384"/>
      <c r="BX87" s="408">
        <f t="shared" si="33"/>
        <v>0</v>
      </c>
      <c r="BY87" s="408">
        <f t="shared" si="33"/>
        <v>0</v>
      </c>
      <c r="BZ87" s="408">
        <f t="shared" si="33"/>
        <v>0</v>
      </c>
      <c r="CA87" s="408">
        <f t="shared" si="42"/>
        <v>0</v>
      </c>
      <c r="CB87" s="408">
        <f t="shared" si="42"/>
        <v>0</v>
      </c>
      <c r="CC87" s="408">
        <f t="shared" si="42"/>
        <v>0</v>
      </c>
      <c r="CD87" s="409">
        <f t="shared" si="34"/>
        <v>0</v>
      </c>
      <c r="CE87" s="409">
        <f t="shared" si="34"/>
        <v>779.91534188000003</v>
      </c>
      <c r="CF87" s="409">
        <f t="shared" si="34"/>
        <v>779.91534188000003</v>
      </c>
      <c r="CG87" s="409">
        <f t="shared" si="35"/>
        <v>0</v>
      </c>
      <c r="CH87" s="409">
        <f t="shared" si="35"/>
        <v>-779.91534188000003</v>
      </c>
      <c r="CI87" s="409">
        <f t="shared" si="35"/>
        <v>-779.91534188000003</v>
      </c>
      <c r="CJ87" s="408">
        <f t="shared" si="36"/>
        <v>0</v>
      </c>
      <c r="CK87" s="408">
        <f t="shared" si="36"/>
        <v>0</v>
      </c>
      <c r="CL87" s="408">
        <f t="shared" si="36"/>
        <v>0</v>
      </c>
      <c r="CM87" s="384"/>
      <c r="CN87" s="410">
        <f t="shared" si="37"/>
        <v>0</v>
      </c>
      <c r="CO87" s="399">
        <f t="shared" si="40"/>
        <v>0</v>
      </c>
      <c r="CP87" s="399">
        <f t="shared" si="41"/>
        <v>0</v>
      </c>
      <c r="CQ87" s="333">
        <f t="shared" si="38"/>
        <v>0</v>
      </c>
      <c r="CR87" s="333">
        <f t="shared" si="38"/>
        <v>0.6409000000001015</v>
      </c>
      <c r="CS87" s="333">
        <f t="shared" si="38"/>
        <v>0.6409000000001015</v>
      </c>
      <c r="CT87" s="333">
        <f t="shared" si="39"/>
        <v>0</v>
      </c>
      <c r="CU87" s="333">
        <f t="shared" si="39"/>
        <v>52.621931000000018</v>
      </c>
      <c r="CV87" s="333">
        <f t="shared" si="39"/>
        <v>52.621931000000018</v>
      </c>
    </row>
    <row r="88" spans="1:100" s="418" customFormat="1" ht="34.5" customHeight="1">
      <c r="A88" s="407" t="s">
        <v>357</v>
      </c>
      <c r="B88" s="377" t="s">
        <v>357</v>
      </c>
      <c r="C88" s="373" t="s">
        <v>403</v>
      </c>
      <c r="D88" s="377" t="s">
        <v>84</v>
      </c>
      <c r="E88" s="413"/>
      <c r="F88" s="414">
        <v>862.48389999999995</v>
      </c>
      <c r="G88" s="400">
        <v>862.48389999999995</v>
      </c>
      <c r="H88" s="413"/>
      <c r="I88" s="414">
        <v>-99.018057999999996</v>
      </c>
      <c r="J88" s="400">
        <v>-99.018057999999996</v>
      </c>
      <c r="K88" s="413"/>
      <c r="L88" s="414">
        <v>763.46584199999995</v>
      </c>
      <c r="M88" s="400">
        <v>763.46584199999995</v>
      </c>
      <c r="N88" s="413"/>
      <c r="O88" s="414">
        <v>763.46584199999995</v>
      </c>
      <c r="P88" s="400">
        <v>763.46584199999995</v>
      </c>
      <c r="Q88" s="413"/>
      <c r="R88" s="414">
        <v>-46.619500000000002</v>
      </c>
      <c r="S88" s="400">
        <v>-46.619500000000002</v>
      </c>
      <c r="T88" s="413"/>
      <c r="U88" s="414">
        <v>716.84634200000005</v>
      </c>
      <c r="V88" s="400">
        <v>716.84634200000005</v>
      </c>
      <c r="W88" s="413"/>
      <c r="X88" s="414"/>
      <c r="Y88" s="400"/>
      <c r="Z88" s="413"/>
      <c r="AA88" s="413"/>
      <c r="AB88" s="402"/>
      <c r="AC88" s="413"/>
      <c r="AD88" s="414">
        <v>716.84634200000005</v>
      </c>
      <c r="AE88" s="400">
        <v>716.84634200000005</v>
      </c>
      <c r="AF88" s="413"/>
      <c r="AG88" s="414">
        <v>662.62009999999998</v>
      </c>
      <c r="AH88" s="400">
        <v>662.62009999999998</v>
      </c>
      <c r="AI88" s="413"/>
      <c r="AJ88" s="414">
        <v>862.02089999999998</v>
      </c>
      <c r="AK88" s="400">
        <v>862.02089999999998</v>
      </c>
      <c r="AL88" s="413"/>
      <c r="AM88" s="414">
        <v>862.02089999999998</v>
      </c>
      <c r="AN88" s="400">
        <v>862.02089999999998</v>
      </c>
      <c r="AO88" s="413"/>
      <c r="AP88" s="414">
        <v>190.59423699999999</v>
      </c>
      <c r="AQ88" s="400">
        <v>190.59423699999999</v>
      </c>
      <c r="AR88" s="413"/>
      <c r="AS88" s="414">
        <v>98.595252560000006</v>
      </c>
      <c r="AT88" s="400">
        <v>98.595252560000006</v>
      </c>
      <c r="AU88" s="413"/>
      <c r="AV88" s="414">
        <v>454.7860288</v>
      </c>
      <c r="AW88" s="400">
        <v>454.7860288</v>
      </c>
      <c r="AX88" s="413"/>
      <c r="AY88" s="414">
        <v>553.38128136</v>
      </c>
      <c r="AZ88" s="400">
        <v>553.38128136</v>
      </c>
      <c r="BA88" s="413"/>
      <c r="BB88" s="414">
        <v>454.7860288</v>
      </c>
      <c r="BC88" s="400">
        <v>454.7860288</v>
      </c>
      <c r="BD88" s="413"/>
      <c r="BE88" s="414"/>
      <c r="BF88" s="400"/>
      <c r="BG88" s="413"/>
      <c r="BH88" s="413"/>
      <c r="BI88" s="402"/>
      <c r="BJ88" s="413"/>
      <c r="BK88" s="414">
        <v>262.0603132</v>
      </c>
      <c r="BL88" s="400">
        <v>262.0603132</v>
      </c>
      <c r="BM88" s="413"/>
      <c r="BN88" s="414">
        <v>308.67981320000001</v>
      </c>
      <c r="BO88" s="400">
        <v>308.67981320000001</v>
      </c>
      <c r="BP88" s="413"/>
      <c r="BQ88" s="417">
        <v>63.442609965000003</v>
      </c>
      <c r="BR88" s="403">
        <v>63.442609965000003</v>
      </c>
      <c r="BS88" s="413"/>
      <c r="BT88" s="417">
        <v>77.196638797000006</v>
      </c>
      <c r="BU88" s="403">
        <v>77.196638797000006</v>
      </c>
      <c r="BV88" s="403"/>
      <c r="BW88" s="384"/>
      <c r="BX88" s="408">
        <f t="shared" si="33"/>
        <v>0</v>
      </c>
      <c r="BY88" s="408">
        <f t="shared" si="33"/>
        <v>0</v>
      </c>
      <c r="BZ88" s="408">
        <f t="shared" si="33"/>
        <v>0</v>
      </c>
      <c r="CA88" s="408">
        <f t="shared" si="42"/>
        <v>0</v>
      </c>
      <c r="CB88" s="408">
        <f t="shared" si="42"/>
        <v>0</v>
      </c>
      <c r="CC88" s="408">
        <f t="shared" si="42"/>
        <v>0</v>
      </c>
      <c r="CD88" s="409">
        <f t="shared" si="34"/>
        <v>0</v>
      </c>
      <c r="CE88" s="409">
        <f t="shared" si="34"/>
        <v>454.7860288</v>
      </c>
      <c r="CF88" s="409">
        <f t="shared" si="34"/>
        <v>454.7860288</v>
      </c>
      <c r="CG88" s="409">
        <f t="shared" si="35"/>
        <v>0</v>
      </c>
      <c r="CH88" s="409">
        <f t="shared" si="35"/>
        <v>-454.7860288</v>
      </c>
      <c r="CI88" s="409">
        <f t="shared" si="35"/>
        <v>-454.7860288</v>
      </c>
      <c r="CJ88" s="408">
        <f t="shared" si="36"/>
        <v>0</v>
      </c>
      <c r="CK88" s="408">
        <f t="shared" si="36"/>
        <v>0</v>
      </c>
      <c r="CL88" s="408">
        <f t="shared" si="36"/>
        <v>0</v>
      </c>
      <c r="CM88" s="384"/>
      <c r="CN88" s="410">
        <f t="shared" si="37"/>
        <v>0</v>
      </c>
      <c r="CO88" s="399">
        <f t="shared" si="40"/>
        <v>0</v>
      </c>
      <c r="CP88" s="399">
        <f t="shared" si="41"/>
        <v>0</v>
      </c>
      <c r="CQ88" s="333">
        <f t="shared" si="38"/>
        <v>0</v>
      </c>
      <c r="CR88" s="333">
        <f t="shared" si="38"/>
        <v>0.46299999999996544</v>
      </c>
      <c r="CS88" s="333">
        <f t="shared" si="38"/>
        <v>0.46299999999996544</v>
      </c>
      <c r="CT88" s="333">
        <f t="shared" si="39"/>
        <v>0</v>
      </c>
      <c r="CU88" s="333">
        <f t="shared" si="39"/>
        <v>-145.17455799999993</v>
      </c>
      <c r="CV88" s="333">
        <f t="shared" si="39"/>
        <v>-145.17455799999993</v>
      </c>
    </row>
    <row r="89" spans="1:100" s="418" customFormat="1" ht="17.25" customHeight="1">
      <c r="A89" s="407" t="s">
        <v>357</v>
      </c>
      <c r="B89" s="377" t="s">
        <v>357</v>
      </c>
      <c r="C89" s="373" t="s">
        <v>357</v>
      </c>
      <c r="D89" s="378" t="s">
        <v>362</v>
      </c>
      <c r="E89" s="402"/>
      <c r="F89" s="400">
        <v>0</v>
      </c>
      <c r="G89" s="400">
        <v>0</v>
      </c>
      <c r="H89" s="402"/>
      <c r="I89" s="400">
        <v>0</v>
      </c>
      <c r="J89" s="400">
        <v>0</v>
      </c>
      <c r="K89" s="402"/>
      <c r="L89" s="400">
        <v>0</v>
      </c>
      <c r="M89" s="400">
        <v>0</v>
      </c>
      <c r="N89" s="402"/>
      <c r="O89" s="400">
        <v>7.2897999999999996</v>
      </c>
      <c r="P89" s="400">
        <v>7.2897999999999996</v>
      </c>
      <c r="Q89" s="402"/>
      <c r="R89" s="400">
        <v>0</v>
      </c>
      <c r="S89" s="400">
        <v>0</v>
      </c>
      <c r="T89" s="402"/>
      <c r="U89" s="400">
        <v>7.2897999999999996</v>
      </c>
      <c r="V89" s="400">
        <v>7.2897999999999996</v>
      </c>
      <c r="W89" s="402"/>
      <c r="X89" s="400"/>
      <c r="Y89" s="400"/>
      <c r="Z89" s="402"/>
      <c r="AA89" s="402"/>
      <c r="AB89" s="402"/>
      <c r="AC89" s="402"/>
      <c r="AD89" s="400">
        <v>0</v>
      </c>
      <c r="AE89" s="400">
        <v>0</v>
      </c>
      <c r="AF89" s="402"/>
      <c r="AG89" s="400">
        <v>0</v>
      </c>
      <c r="AH89" s="400">
        <v>0</v>
      </c>
      <c r="AI89" s="402"/>
      <c r="AJ89" s="400">
        <v>0</v>
      </c>
      <c r="AK89" s="400">
        <v>0</v>
      </c>
      <c r="AL89" s="402"/>
      <c r="AM89" s="400">
        <v>0</v>
      </c>
      <c r="AN89" s="400">
        <v>0</v>
      </c>
      <c r="AO89" s="402"/>
      <c r="AP89" s="400">
        <v>0</v>
      </c>
      <c r="AQ89" s="400">
        <v>0</v>
      </c>
      <c r="AR89" s="402"/>
      <c r="AS89" s="400">
        <v>0</v>
      </c>
      <c r="AT89" s="400">
        <v>0</v>
      </c>
      <c r="AU89" s="402"/>
      <c r="AV89" s="400">
        <v>0</v>
      </c>
      <c r="AW89" s="400">
        <v>0</v>
      </c>
      <c r="AX89" s="402"/>
      <c r="AY89" s="400">
        <v>0</v>
      </c>
      <c r="AZ89" s="400">
        <v>0</v>
      </c>
      <c r="BA89" s="402"/>
      <c r="BB89" s="400">
        <v>0</v>
      </c>
      <c r="BC89" s="400">
        <v>0</v>
      </c>
      <c r="BD89" s="402"/>
      <c r="BE89" s="400"/>
      <c r="BF89" s="400"/>
      <c r="BG89" s="402"/>
      <c r="BH89" s="402"/>
      <c r="BI89" s="402"/>
      <c r="BJ89" s="402"/>
      <c r="BK89" s="400">
        <v>7.2897999999999996</v>
      </c>
      <c r="BL89" s="400">
        <v>7.2897999999999996</v>
      </c>
      <c r="BM89" s="402"/>
      <c r="BN89" s="400">
        <v>0</v>
      </c>
      <c r="BO89" s="400">
        <v>0</v>
      </c>
      <c r="BP89" s="402"/>
      <c r="BQ89" s="403">
        <v>0</v>
      </c>
      <c r="BR89" s="403">
        <v>0</v>
      </c>
      <c r="BS89" s="402"/>
      <c r="BT89" s="403">
        <v>0</v>
      </c>
      <c r="BU89" s="403">
        <v>0</v>
      </c>
      <c r="BV89" s="403"/>
      <c r="BW89" s="384"/>
      <c r="BX89" s="408">
        <f t="shared" si="33"/>
        <v>0</v>
      </c>
      <c r="BY89" s="408">
        <f t="shared" si="33"/>
        <v>0</v>
      </c>
      <c r="BZ89" s="408">
        <f t="shared" si="33"/>
        <v>0</v>
      </c>
      <c r="CA89" s="408">
        <f t="shared" si="42"/>
        <v>0</v>
      </c>
      <c r="CB89" s="408">
        <f t="shared" si="42"/>
        <v>0</v>
      </c>
      <c r="CC89" s="408">
        <f t="shared" si="42"/>
        <v>0</v>
      </c>
      <c r="CD89" s="409">
        <f t="shared" si="34"/>
        <v>0</v>
      </c>
      <c r="CE89" s="409">
        <f t="shared" si="34"/>
        <v>0</v>
      </c>
      <c r="CF89" s="409">
        <f t="shared" si="34"/>
        <v>0</v>
      </c>
      <c r="CG89" s="409">
        <f t="shared" si="35"/>
        <v>0</v>
      </c>
      <c r="CH89" s="409">
        <f t="shared" si="35"/>
        <v>0</v>
      </c>
      <c r="CI89" s="409">
        <f t="shared" si="35"/>
        <v>0</v>
      </c>
      <c r="CJ89" s="408">
        <f t="shared" si="36"/>
        <v>0</v>
      </c>
      <c r="CK89" s="408">
        <f t="shared" si="36"/>
        <v>0</v>
      </c>
      <c r="CL89" s="408">
        <f t="shared" si="36"/>
        <v>0</v>
      </c>
      <c r="CM89" s="384"/>
      <c r="CN89" s="410">
        <f t="shared" si="37"/>
        <v>0</v>
      </c>
      <c r="CO89" s="399">
        <f t="shared" si="40"/>
        <v>0</v>
      </c>
      <c r="CP89" s="399">
        <f t="shared" si="41"/>
        <v>0</v>
      </c>
      <c r="CQ89" s="333">
        <f t="shared" si="38"/>
        <v>0</v>
      </c>
      <c r="CR89" s="333">
        <f t="shared" si="38"/>
        <v>0</v>
      </c>
      <c r="CS89" s="333">
        <f t="shared" si="38"/>
        <v>0</v>
      </c>
      <c r="CT89" s="333">
        <f t="shared" si="39"/>
        <v>0</v>
      </c>
      <c r="CU89" s="333">
        <f t="shared" si="39"/>
        <v>0</v>
      </c>
      <c r="CV89" s="333">
        <f t="shared" si="39"/>
        <v>0</v>
      </c>
    </row>
    <row r="90" spans="1:100" s="418" customFormat="1" ht="17.25" customHeight="1">
      <c r="A90" s="407" t="s">
        <v>357</v>
      </c>
      <c r="B90" s="377" t="s">
        <v>357</v>
      </c>
      <c r="C90" s="373" t="s">
        <v>357</v>
      </c>
      <c r="D90" s="377" t="s">
        <v>363</v>
      </c>
      <c r="E90" s="413"/>
      <c r="F90" s="412">
        <v>3.5312000000000001</v>
      </c>
      <c r="G90" s="401">
        <v>3.5312000000000001</v>
      </c>
      <c r="H90" s="413"/>
      <c r="I90" s="412">
        <v>0</v>
      </c>
      <c r="J90" s="401">
        <v>0</v>
      </c>
      <c r="K90" s="413"/>
      <c r="L90" s="412">
        <v>3.5312000000000001</v>
      </c>
      <c r="M90" s="401">
        <v>3.5312000000000001</v>
      </c>
      <c r="N90" s="413"/>
      <c r="O90" s="414">
        <v>0</v>
      </c>
      <c r="P90" s="400">
        <v>0</v>
      </c>
      <c r="Q90" s="413"/>
      <c r="R90" s="412">
        <v>0</v>
      </c>
      <c r="S90" s="401">
        <v>0</v>
      </c>
      <c r="T90" s="413"/>
      <c r="U90" s="414">
        <v>0</v>
      </c>
      <c r="V90" s="400">
        <v>0</v>
      </c>
      <c r="W90" s="413"/>
      <c r="X90" s="413"/>
      <c r="Y90" s="402"/>
      <c r="Z90" s="413"/>
      <c r="AA90" s="413"/>
      <c r="AB90" s="402"/>
      <c r="AC90" s="413"/>
      <c r="AD90" s="412">
        <v>3.5312000000000001</v>
      </c>
      <c r="AE90" s="401">
        <v>3.5312000000000001</v>
      </c>
      <c r="AF90" s="413"/>
      <c r="AG90" s="412">
        <v>2.9426000000000001</v>
      </c>
      <c r="AH90" s="401">
        <v>2.9426000000000001</v>
      </c>
      <c r="AI90" s="413"/>
      <c r="AJ90" s="412">
        <v>3.5312000000000001</v>
      </c>
      <c r="AK90" s="401">
        <v>3.5312000000000001</v>
      </c>
      <c r="AL90" s="413"/>
      <c r="AM90" s="412">
        <v>3.5312000000000001</v>
      </c>
      <c r="AN90" s="401">
        <v>3.5312000000000001</v>
      </c>
      <c r="AO90" s="413"/>
      <c r="AP90" s="412">
        <v>0</v>
      </c>
      <c r="AQ90" s="401">
        <v>0</v>
      </c>
      <c r="AR90" s="413"/>
      <c r="AS90" s="412">
        <v>0</v>
      </c>
      <c r="AT90" s="401">
        <v>0</v>
      </c>
      <c r="AU90" s="413"/>
      <c r="AV90" s="412">
        <v>2.68507871</v>
      </c>
      <c r="AW90" s="401">
        <v>2.68507871</v>
      </c>
      <c r="AX90" s="413"/>
      <c r="AY90" s="412">
        <v>2.68507871</v>
      </c>
      <c r="AZ90" s="401">
        <v>2.68507871</v>
      </c>
      <c r="BA90" s="413"/>
      <c r="BB90" s="412">
        <v>2.68507871</v>
      </c>
      <c r="BC90" s="401">
        <v>2.68507871</v>
      </c>
      <c r="BD90" s="413"/>
      <c r="BE90" s="413"/>
      <c r="BF90" s="402"/>
      <c r="BG90" s="413"/>
      <c r="BH90" s="413"/>
      <c r="BI90" s="402"/>
      <c r="BJ90" s="413"/>
      <c r="BK90" s="414">
        <v>-2.68507871</v>
      </c>
      <c r="BL90" s="400">
        <v>-2.68507871</v>
      </c>
      <c r="BM90" s="413"/>
      <c r="BN90" s="412">
        <v>0.84612129000000003</v>
      </c>
      <c r="BO90" s="401">
        <v>0.84612129000000003</v>
      </c>
      <c r="BP90" s="413"/>
      <c r="BQ90" s="415">
        <v>76.038703839999997</v>
      </c>
      <c r="BR90" s="416">
        <v>76.038703839999997</v>
      </c>
      <c r="BS90" s="413"/>
      <c r="BT90" s="415">
        <v>76.038703839999997</v>
      </c>
      <c r="BU90" s="416">
        <v>76.038703839999997</v>
      </c>
      <c r="BV90" s="403"/>
      <c r="BW90" s="384"/>
      <c r="BX90" s="408">
        <f t="shared" si="33"/>
        <v>0</v>
      </c>
      <c r="BY90" s="408">
        <f t="shared" si="33"/>
        <v>0</v>
      </c>
      <c r="BZ90" s="408">
        <f t="shared" si="33"/>
        <v>0</v>
      </c>
      <c r="CA90" s="408">
        <f t="shared" si="42"/>
        <v>0</v>
      </c>
      <c r="CB90" s="408">
        <f t="shared" si="42"/>
        <v>0</v>
      </c>
      <c r="CC90" s="408">
        <f t="shared" si="42"/>
        <v>0</v>
      </c>
      <c r="CD90" s="409">
        <f t="shared" si="34"/>
        <v>0</v>
      </c>
      <c r="CE90" s="409">
        <f t="shared" si="34"/>
        <v>2.68507871</v>
      </c>
      <c r="CF90" s="409">
        <f t="shared" si="34"/>
        <v>2.68507871</v>
      </c>
      <c r="CG90" s="409">
        <f t="shared" si="35"/>
        <v>0</v>
      </c>
      <c r="CH90" s="409">
        <f t="shared" si="35"/>
        <v>-2.68507871</v>
      </c>
      <c r="CI90" s="409">
        <f t="shared" si="35"/>
        <v>-2.68507871</v>
      </c>
      <c r="CJ90" s="408">
        <f t="shared" si="36"/>
        <v>0</v>
      </c>
      <c r="CK90" s="408">
        <f t="shared" si="36"/>
        <v>0</v>
      </c>
      <c r="CL90" s="408">
        <f t="shared" si="36"/>
        <v>0</v>
      </c>
      <c r="CM90" s="384"/>
      <c r="CN90" s="410">
        <f t="shared" si="37"/>
        <v>0</v>
      </c>
      <c r="CO90" s="399">
        <f t="shared" si="40"/>
        <v>0</v>
      </c>
      <c r="CP90" s="399">
        <f t="shared" si="41"/>
        <v>0</v>
      </c>
      <c r="CQ90" s="333">
        <f t="shared" si="38"/>
        <v>0</v>
      </c>
      <c r="CR90" s="333">
        <f t="shared" si="38"/>
        <v>0</v>
      </c>
      <c r="CS90" s="333">
        <f t="shared" si="38"/>
        <v>0</v>
      </c>
      <c r="CT90" s="333">
        <f t="shared" si="39"/>
        <v>0</v>
      </c>
      <c r="CU90" s="333">
        <f t="shared" si="39"/>
        <v>0</v>
      </c>
      <c r="CV90" s="333">
        <f t="shared" si="39"/>
        <v>0</v>
      </c>
    </row>
    <row r="91" spans="1:100" s="418" customFormat="1" ht="17.25" customHeight="1">
      <c r="A91" s="407" t="s">
        <v>357</v>
      </c>
      <c r="B91" s="377" t="s">
        <v>357</v>
      </c>
      <c r="C91" s="373" t="s">
        <v>357</v>
      </c>
      <c r="D91" s="377" t="s">
        <v>364</v>
      </c>
      <c r="E91" s="413"/>
      <c r="F91" s="414">
        <v>3.7585999999999999</v>
      </c>
      <c r="G91" s="400">
        <v>3.7585999999999999</v>
      </c>
      <c r="H91" s="413"/>
      <c r="I91" s="412">
        <v>0</v>
      </c>
      <c r="J91" s="401">
        <v>0</v>
      </c>
      <c r="K91" s="413"/>
      <c r="L91" s="414">
        <v>3.7585999999999999</v>
      </c>
      <c r="M91" s="400">
        <v>3.7585999999999999</v>
      </c>
      <c r="N91" s="413"/>
      <c r="O91" s="412">
        <v>0</v>
      </c>
      <c r="P91" s="401">
        <v>0</v>
      </c>
      <c r="Q91" s="413"/>
      <c r="R91" s="412">
        <v>0</v>
      </c>
      <c r="S91" s="401">
        <v>0</v>
      </c>
      <c r="T91" s="413"/>
      <c r="U91" s="412">
        <v>0</v>
      </c>
      <c r="V91" s="401">
        <v>0</v>
      </c>
      <c r="W91" s="413"/>
      <c r="X91" s="413"/>
      <c r="Y91" s="402"/>
      <c r="Z91" s="413"/>
      <c r="AA91" s="413"/>
      <c r="AB91" s="402"/>
      <c r="AC91" s="413"/>
      <c r="AD91" s="414">
        <v>3.7585999999999999</v>
      </c>
      <c r="AE91" s="400">
        <v>3.7585999999999999</v>
      </c>
      <c r="AF91" s="413"/>
      <c r="AG91" s="414">
        <v>3.1322000000000001</v>
      </c>
      <c r="AH91" s="400">
        <v>3.1322000000000001</v>
      </c>
      <c r="AI91" s="413"/>
      <c r="AJ91" s="414">
        <v>3.7585999999999999</v>
      </c>
      <c r="AK91" s="400">
        <v>3.7585999999999999</v>
      </c>
      <c r="AL91" s="413"/>
      <c r="AM91" s="414">
        <v>3.7585999999999999</v>
      </c>
      <c r="AN91" s="400">
        <v>3.7585999999999999</v>
      </c>
      <c r="AO91" s="413"/>
      <c r="AP91" s="412">
        <v>0</v>
      </c>
      <c r="AQ91" s="401">
        <v>0</v>
      </c>
      <c r="AR91" s="413"/>
      <c r="AS91" s="412">
        <v>0</v>
      </c>
      <c r="AT91" s="401">
        <v>0</v>
      </c>
      <c r="AU91" s="413"/>
      <c r="AV91" s="414">
        <v>3.2925928600000001</v>
      </c>
      <c r="AW91" s="400">
        <v>3.2925928600000001</v>
      </c>
      <c r="AX91" s="413"/>
      <c r="AY91" s="414">
        <v>3.2925928600000001</v>
      </c>
      <c r="AZ91" s="400">
        <v>3.2925928600000001</v>
      </c>
      <c r="BA91" s="413"/>
      <c r="BB91" s="414">
        <v>3.2925928600000001</v>
      </c>
      <c r="BC91" s="400">
        <v>3.2925928600000001</v>
      </c>
      <c r="BD91" s="413"/>
      <c r="BE91" s="413"/>
      <c r="BF91" s="402"/>
      <c r="BG91" s="413"/>
      <c r="BH91" s="413"/>
      <c r="BI91" s="402"/>
      <c r="BJ91" s="413"/>
      <c r="BK91" s="414">
        <v>-3.2925928600000001</v>
      </c>
      <c r="BL91" s="400">
        <v>-3.2925928600000001</v>
      </c>
      <c r="BM91" s="413"/>
      <c r="BN91" s="414">
        <v>0.46600713999999999</v>
      </c>
      <c r="BO91" s="400">
        <v>0.46600713999999999</v>
      </c>
      <c r="BP91" s="413"/>
      <c r="BQ91" s="417">
        <v>87.601576651000002</v>
      </c>
      <c r="BR91" s="403">
        <v>87.601576651000002</v>
      </c>
      <c r="BS91" s="413"/>
      <c r="BT91" s="417">
        <v>87.601576651000002</v>
      </c>
      <c r="BU91" s="403">
        <v>87.601576651000002</v>
      </c>
      <c r="BV91" s="416"/>
      <c r="BW91" s="384"/>
      <c r="BX91" s="408">
        <f t="shared" ref="BX91:BZ123" si="43">W91/-1</f>
        <v>0</v>
      </c>
      <c r="BY91" s="408">
        <f t="shared" si="43"/>
        <v>0</v>
      </c>
      <c r="BZ91" s="408">
        <f t="shared" si="43"/>
        <v>0</v>
      </c>
      <c r="CA91" s="408">
        <f t="shared" si="42"/>
        <v>0</v>
      </c>
      <c r="CB91" s="408">
        <f t="shared" si="42"/>
        <v>0</v>
      </c>
      <c r="CC91" s="408">
        <f t="shared" si="42"/>
        <v>0</v>
      </c>
      <c r="CD91" s="409">
        <f t="shared" ref="CD91:CF123" si="44">BA91</f>
        <v>0</v>
      </c>
      <c r="CE91" s="409">
        <f t="shared" si="44"/>
        <v>3.2925928600000001</v>
      </c>
      <c r="CF91" s="409">
        <f t="shared" si="44"/>
        <v>3.2925928600000001</v>
      </c>
      <c r="CG91" s="409">
        <f t="shared" ref="CG91:CI123" si="45">BX91-CA91-CD91</f>
        <v>0</v>
      </c>
      <c r="CH91" s="409">
        <f t="shared" si="45"/>
        <v>-3.2925928600000001</v>
      </c>
      <c r="CI91" s="409">
        <f t="shared" si="45"/>
        <v>-3.2925928600000001</v>
      </c>
      <c r="CJ91" s="408">
        <f t="shared" ref="CJ91:CL123" si="46">IF(CA91=0,0,CA91/BX91*100)</f>
        <v>0</v>
      </c>
      <c r="CK91" s="408">
        <f t="shared" si="46"/>
        <v>0</v>
      </c>
      <c r="CL91" s="408">
        <f t="shared" si="46"/>
        <v>0</v>
      </c>
      <c r="CM91" s="384"/>
      <c r="CN91" s="410">
        <f t="shared" si="37"/>
        <v>0</v>
      </c>
      <c r="CO91" s="399">
        <f t="shared" si="40"/>
        <v>0</v>
      </c>
      <c r="CP91" s="399">
        <f t="shared" si="41"/>
        <v>0</v>
      </c>
      <c r="CQ91" s="333">
        <f t="shared" si="38"/>
        <v>0</v>
      </c>
      <c r="CR91" s="333">
        <f t="shared" si="38"/>
        <v>0</v>
      </c>
      <c r="CS91" s="333">
        <f t="shared" si="38"/>
        <v>0</v>
      </c>
      <c r="CT91" s="333">
        <f t="shared" si="39"/>
        <v>0</v>
      </c>
      <c r="CU91" s="333">
        <f t="shared" si="39"/>
        <v>0</v>
      </c>
      <c r="CV91" s="333">
        <f t="shared" si="39"/>
        <v>0</v>
      </c>
    </row>
    <row r="92" spans="1:100" s="418" customFormat="1" ht="17.25" customHeight="1">
      <c r="A92" s="407" t="s">
        <v>357</v>
      </c>
      <c r="B92" s="377" t="s">
        <v>357</v>
      </c>
      <c r="C92" s="373" t="s">
        <v>357</v>
      </c>
      <c r="D92" s="377" t="s">
        <v>366</v>
      </c>
      <c r="E92" s="413"/>
      <c r="F92" s="414">
        <v>0</v>
      </c>
      <c r="G92" s="400">
        <v>0</v>
      </c>
      <c r="H92" s="413"/>
      <c r="I92" s="412">
        <v>0</v>
      </c>
      <c r="J92" s="401">
        <v>0</v>
      </c>
      <c r="K92" s="413"/>
      <c r="L92" s="414">
        <v>0</v>
      </c>
      <c r="M92" s="400">
        <v>0</v>
      </c>
      <c r="N92" s="413"/>
      <c r="O92" s="412">
        <v>2.5289000000000001</v>
      </c>
      <c r="P92" s="401">
        <v>2.5289000000000001</v>
      </c>
      <c r="Q92" s="413"/>
      <c r="R92" s="412">
        <v>-0.75549999999999995</v>
      </c>
      <c r="S92" s="401">
        <v>-0.75549999999999995</v>
      </c>
      <c r="T92" s="413"/>
      <c r="U92" s="412">
        <v>1.7734000000000001</v>
      </c>
      <c r="V92" s="401">
        <v>1.7734000000000001</v>
      </c>
      <c r="W92" s="413"/>
      <c r="X92" s="413"/>
      <c r="Y92" s="402"/>
      <c r="Z92" s="413"/>
      <c r="AA92" s="413"/>
      <c r="AB92" s="402"/>
      <c r="AC92" s="413"/>
      <c r="AD92" s="414">
        <v>-0.75549999999999995</v>
      </c>
      <c r="AE92" s="400">
        <v>-0.75549999999999995</v>
      </c>
      <c r="AF92" s="413"/>
      <c r="AG92" s="414">
        <v>0</v>
      </c>
      <c r="AH92" s="400">
        <v>0</v>
      </c>
      <c r="AI92" s="413"/>
      <c r="AJ92" s="414">
        <v>0</v>
      </c>
      <c r="AK92" s="400">
        <v>0</v>
      </c>
      <c r="AL92" s="413"/>
      <c r="AM92" s="414">
        <v>0</v>
      </c>
      <c r="AN92" s="400">
        <v>0</v>
      </c>
      <c r="AO92" s="413"/>
      <c r="AP92" s="412">
        <v>0</v>
      </c>
      <c r="AQ92" s="401">
        <v>0</v>
      </c>
      <c r="AR92" s="413"/>
      <c r="AS92" s="412">
        <v>0</v>
      </c>
      <c r="AT92" s="401">
        <v>0</v>
      </c>
      <c r="AU92" s="413"/>
      <c r="AV92" s="414">
        <v>0</v>
      </c>
      <c r="AW92" s="400">
        <v>0</v>
      </c>
      <c r="AX92" s="413"/>
      <c r="AY92" s="414">
        <v>0</v>
      </c>
      <c r="AZ92" s="400">
        <v>0</v>
      </c>
      <c r="BA92" s="413"/>
      <c r="BB92" s="414">
        <v>0</v>
      </c>
      <c r="BC92" s="400">
        <v>0</v>
      </c>
      <c r="BD92" s="413"/>
      <c r="BE92" s="413"/>
      <c r="BF92" s="402"/>
      <c r="BG92" s="413"/>
      <c r="BH92" s="413"/>
      <c r="BI92" s="402"/>
      <c r="BJ92" s="413"/>
      <c r="BK92" s="414">
        <v>1.7734000000000001</v>
      </c>
      <c r="BL92" s="400">
        <v>1.7734000000000001</v>
      </c>
      <c r="BM92" s="413"/>
      <c r="BN92" s="414">
        <v>0</v>
      </c>
      <c r="BO92" s="400">
        <v>0</v>
      </c>
      <c r="BP92" s="413"/>
      <c r="BQ92" s="417">
        <v>0</v>
      </c>
      <c r="BR92" s="403">
        <v>0</v>
      </c>
      <c r="BS92" s="413"/>
      <c r="BT92" s="417">
        <v>0</v>
      </c>
      <c r="BU92" s="403">
        <v>0</v>
      </c>
      <c r="BV92" s="403"/>
      <c r="BW92" s="384"/>
      <c r="BX92" s="408">
        <f t="shared" si="43"/>
        <v>0</v>
      </c>
      <c r="BY92" s="408">
        <f t="shared" si="43"/>
        <v>0</v>
      </c>
      <c r="BZ92" s="408">
        <f t="shared" si="43"/>
        <v>0</v>
      </c>
      <c r="CA92" s="408">
        <f t="shared" si="42"/>
        <v>0</v>
      </c>
      <c r="CB92" s="408">
        <f t="shared" si="42"/>
        <v>0</v>
      </c>
      <c r="CC92" s="408">
        <f t="shared" si="42"/>
        <v>0</v>
      </c>
      <c r="CD92" s="409">
        <f t="shared" si="44"/>
        <v>0</v>
      </c>
      <c r="CE92" s="409">
        <f t="shared" si="44"/>
        <v>0</v>
      </c>
      <c r="CF92" s="409">
        <f t="shared" si="44"/>
        <v>0</v>
      </c>
      <c r="CG92" s="409">
        <f t="shared" si="45"/>
        <v>0</v>
      </c>
      <c r="CH92" s="409">
        <f t="shared" si="45"/>
        <v>0</v>
      </c>
      <c r="CI92" s="409">
        <f t="shared" si="45"/>
        <v>0</v>
      </c>
      <c r="CJ92" s="408">
        <f t="shared" si="46"/>
        <v>0</v>
      </c>
      <c r="CK92" s="408">
        <f t="shared" si="46"/>
        <v>0</v>
      </c>
      <c r="CL92" s="408">
        <f t="shared" si="46"/>
        <v>0</v>
      </c>
      <c r="CM92" s="384"/>
      <c r="CN92" s="410">
        <f t="shared" si="37"/>
        <v>0</v>
      </c>
      <c r="CO92" s="399">
        <f t="shared" si="40"/>
        <v>0</v>
      </c>
      <c r="CP92" s="399">
        <f t="shared" si="41"/>
        <v>0</v>
      </c>
      <c r="CQ92" s="333">
        <f t="shared" si="38"/>
        <v>0</v>
      </c>
      <c r="CR92" s="333">
        <f t="shared" si="38"/>
        <v>0</v>
      </c>
      <c r="CS92" s="333">
        <f t="shared" si="38"/>
        <v>0</v>
      </c>
      <c r="CT92" s="333">
        <f t="shared" si="39"/>
        <v>0</v>
      </c>
      <c r="CU92" s="333">
        <f t="shared" si="39"/>
        <v>-0.75549999999999995</v>
      </c>
      <c r="CV92" s="333">
        <f t="shared" si="39"/>
        <v>-0.75549999999999995</v>
      </c>
    </row>
    <row r="93" spans="1:100" s="418" customFormat="1" ht="17.25" customHeight="1">
      <c r="A93" s="407" t="s">
        <v>357</v>
      </c>
      <c r="B93" s="377" t="s">
        <v>357</v>
      </c>
      <c r="C93" s="373" t="s">
        <v>357</v>
      </c>
      <c r="D93" s="377" t="s">
        <v>367</v>
      </c>
      <c r="E93" s="413"/>
      <c r="F93" s="412">
        <v>0.2</v>
      </c>
      <c r="G93" s="401">
        <v>0.2</v>
      </c>
      <c r="H93" s="413"/>
      <c r="I93" s="412">
        <v>0</v>
      </c>
      <c r="J93" s="401">
        <v>0</v>
      </c>
      <c r="K93" s="413"/>
      <c r="L93" s="412">
        <v>0.2</v>
      </c>
      <c r="M93" s="401">
        <v>0.2</v>
      </c>
      <c r="N93" s="413"/>
      <c r="O93" s="414">
        <v>0</v>
      </c>
      <c r="P93" s="400">
        <v>0</v>
      </c>
      <c r="Q93" s="413"/>
      <c r="R93" s="414">
        <v>0</v>
      </c>
      <c r="S93" s="400">
        <v>0</v>
      </c>
      <c r="T93" s="413"/>
      <c r="U93" s="414">
        <v>0</v>
      </c>
      <c r="V93" s="400">
        <v>0</v>
      </c>
      <c r="W93" s="413"/>
      <c r="X93" s="413"/>
      <c r="Y93" s="402"/>
      <c r="Z93" s="413"/>
      <c r="AA93" s="413"/>
      <c r="AB93" s="402"/>
      <c r="AC93" s="413"/>
      <c r="AD93" s="414">
        <v>0.2</v>
      </c>
      <c r="AE93" s="400">
        <v>0.2</v>
      </c>
      <c r="AF93" s="413"/>
      <c r="AG93" s="412">
        <v>0.16700000000000001</v>
      </c>
      <c r="AH93" s="401">
        <v>0.16700000000000001</v>
      </c>
      <c r="AI93" s="413"/>
      <c r="AJ93" s="412">
        <v>0.2</v>
      </c>
      <c r="AK93" s="401">
        <v>0.2</v>
      </c>
      <c r="AL93" s="413"/>
      <c r="AM93" s="412">
        <v>0.2</v>
      </c>
      <c r="AN93" s="401">
        <v>0.2</v>
      </c>
      <c r="AO93" s="413"/>
      <c r="AP93" s="412">
        <v>0</v>
      </c>
      <c r="AQ93" s="401">
        <v>0</v>
      </c>
      <c r="AR93" s="413"/>
      <c r="AS93" s="412">
        <v>0</v>
      </c>
      <c r="AT93" s="401">
        <v>0</v>
      </c>
      <c r="AU93" s="413"/>
      <c r="AV93" s="412">
        <v>0.82744739</v>
      </c>
      <c r="AW93" s="401">
        <v>0.82744739</v>
      </c>
      <c r="AX93" s="413"/>
      <c r="AY93" s="412">
        <v>0.82744739</v>
      </c>
      <c r="AZ93" s="401">
        <v>0.82744739</v>
      </c>
      <c r="BA93" s="413"/>
      <c r="BB93" s="412">
        <v>0.82744739</v>
      </c>
      <c r="BC93" s="401">
        <v>0.82744739</v>
      </c>
      <c r="BD93" s="413"/>
      <c r="BE93" s="413"/>
      <c r="BF93" s="402"/>
      <c r="BG93" s="413"/>
      <c r="BH93" s="413"/>
      <c r="BI93" s="402"/>
      <c r="BJ93" s="413"/>
      <c r="BK93" s="414">
        <v>-0.82744739</v>
      </c>
      <c r="BL93" s="400">
        <v>-0.82744739</v>
      </c>
      <c r="BM93" s="413"/>
      <c r="BN93" s="412">
        <v>-0.62744739000000005</v>
      </c>
      <c r="BO93" s="401">
        <v>-0.62744739000000005</v>
      </c>
      <c r="BP93" s="413"/>
      <c r="BQ93" s="415">
        <v>413.72369500000002</v>
      </c>
      <c r="BR93" s="416">
        <v>413.72369500000002</v>
      </c>
      <c r="BS93" s="413"/>
      <c r="BT93" s="415">
        <v>413.72369500000002</v>
      </c>
      <c r="BU93" s="416">
        <v>413.72369500000002</v>
      </c>
      <c r="BV93" s="403"/>
      <c r="BW93" s="384"/>
      <c r="BX93" s="408">
        <f t="shared" si="43"/>
        <v>0</v>
      </c>
      <c r="BY93" s="408">
        <f t="shared" si="43"/>
        <v>0</v>
      </c>
      <c r="BZ93" s="408">
        <f t="shared" si="43"/>
        <v>0</v>
      </c>
      <c r="CA93" s="408">
        <f t="shared" si="42"/>
        <v>0</v>
      </c>
      <c r="CB93" s="408">
        <f t="shared" si="42"/>
        <v>0</v>
      </c>
      <c r="CC93" s="408">
        <f t="shared" si="42"/>
        <v>0</v>
      </c>
      <c r="CD93" s="409">
        <f t="shared" si="44"/>
        <v>0</v>
      </c>
      <c r="CE93" s="409">
        <f t="shared" si="44"/>
        <v>0.82744739</v>
      </c>
      <c r="CF93" s="409">
        <f t="shared" si="44"/>
        <v>0.82744739</v>
      </c>
      <c r="CG93" s="409">
        <f t="shared" si="45"/>
        <v>0</v>
      </c>
      <c r="CH93" s="409">
        <f t="shared" si="45"/>
        <v>-0.82744739</v>
      </c>
      <c r="CI93" s="409">
        <f t="shared" si="45"/>
        <v>-0.82744739</v>
      </c>
      <c r="CJ93" s="408">
        <f t="shared" si="46"/>
        <v>0</v>
      </c>
      <c r="CK93" s="408">
        <f t="shared" si="46"/>
        <v>0</v>
      </c>
      <c r="CL93" s="408">
        <f t="shared" si="46"/>
        <v>0</v>
      </c>
      <c r="CM93" s="384"/>
      <c r="CN93" s="410">
        <f t="shared" si="37"/>
        <v>0</v>
      </c>
      <c r="CO93" s="399">
        <f t="shared" si="40"/>
        <v>0</v>
      </c>
      <c r="CP93" s="399">
        <f t="shared" si="41"/>
        <v>0</v>
      </c>
      <c r="CQ93" s="333">
        <f t="shared" si="38"/>
        <v>0</v>
      </c>
      <c r="CR93" s="333">
        <f t="shared" si="38"/>
        <v>0</v>
      </c>
      <c r="CS93" s="333">
        <f t="shared" si="38"/>
        <v>0</v>
      </c>
      <c r="CT93" s="333">
        <f t="shared" si="39"/>
        <v>0</v>
      </c>
      <c r="CU93" s="333">
        <f t="shared" si="39"/>
        <v>0</v>
      </c>
      <c r="CV93" s="333">
        <f t="shared" si="39"/>
        <v>0</v>
      </c>
    </row>
    <row r="94" spans="1:100" s="418" customFormat="1" ht="17.25" customHeight="1">
      <c r="A94" s="407" t="s">
        <v>357</v>
      </c>
      <c r="B94" s="377" t="s">
        <v>357</v>
      </c>
      <c r="C94" s="373" t="s">
        <v>357</v>
      </c>
      <c r="D94" s="377" t="s">
        <v>368</v>
      </c>
      <c r="E94" s="413"/>
      <c r="F94" s="414">
        <v>1.107</v>
      </c>
      <c r="G94" s="400">
        <v>1.107</v>
      </c>
      <c r="H94" s="413"/>
      <c r="I94" s="412">
        <v>0</v>
      </c>
      <c r="J94" s="401">
        <v>0</v>
      </c>
      <c r="K94" s="413"/>
      <c r="L94" s="414">
        <v>1.107</v>
      </c>
      <c r="M94" s="400">
        <v>1.107</v>
      </c>
      <c r="N94" s="413"/>
      <c r="O94" s="412">
        <v>0</v>
      </c>
      <c r="P94" s="401">
        <v>0</v>
      </c>
      <c r="Q94" s="413"/>
      <c r="R94" s="412">
        <v>0</v>
      </c>
      <c r="S94" s="401">
        <v>0</v>
      </c>
      <c r="T94" s="413"/>
      <c r="U94" s="412">
        <v>0</v>
      </c>
      <c r="V94" s="401">
        <v>0</v>
      </c>
      <c r="W94" s="413"/>
      <c r="X94" s="413"/>
      <c r="Y94" s="402"/>
      <c r="Z94" s="413"/>
      <c r="AA94" s="413"/>
      <c r="AB94" s="402"/>
      <c r="AC94" s="413"/>
      <c r="AD94" s="414">
        <v>1.107</v>
      </c>
      <c r="AE94" s="400">
        <v>1.107</v>
      </c>
      <c r="AF94" s="413"/>
      <c r="AG94" s="414">
        <v>0.92259999999999998</v>
      </c>
      <c r="AH94" s="400">
        <v>0.92259999999999998</v>
      </c>
      <c r="AI94" s="413"/>
      <c r="AJ94" s="414">
        <v>1.107</v>
      </c>
      <c r="AK94" s="400">
        <v>1.107</v>
      </c>
      <c r="AL94" s="413"/>
      <c r="AM94" s="414">
        <v>1.107</v>
      </c>
      <c r="AN94" s="400">
        <v>1.107</v>
      </c>
      <c r="AO94" s="413"/>
      <c r="AP94" s="412">
        <v>0</v>
      </c>
      <c r="AQ94" s="401">
        <v>0</v>
      </c>
      <c r="AR94" s="413"/>
      <c r="AS94" s="412">
        <v>0</v>
      </c>
      <c r="AT94" s="401">
        <v>0</v>
      </c>
      <c r="AU94" s="413"/>
      <c r="AV94" s="414">
        <v>0.15014224000000001</v>
      </c>
      <c r="AW94" s="400">
        <v>0.15014224000000001</v>
      </c>
      <c r="AX94" s="413"/>
      <c r="AY94" s="414">
        <v>0.15014224000000001</v>
      </c>
      <c r="AZ94" s="400">
        <v>0.15014224000000001</v>
      </c>
      <c r="BA94" s="413"/>
      <c r="BB94" s="414">
        <v>0.15014224000000001</v>
      </c>
      <c r="BC94" s="400">
        <v>0.15014224000000001</v>
      </c>
      <c r="BD94" s="413"/>
      <c r="BE94" s="413"/>
      <c r="BF94" s="402"/>
      <c r="BG94" s="413"/>
      <c r="BH94" s="413"/>
      <c r="BI94" s="402"/>
      <c r="BJ94" s="413"/>
      <c r="BK94" s="414">
        <v>-0.15014224000000001</v>
      </c>
      <c r="BL94" s="400">
        <v>-0.15014224000000001</v>
      </c>
      <c r="BM94" s="413"/>
      <c r="BN94" s="414">
        <v>0.95685776</v>
      </c>
      <c r="BO94" s="400">
        <v>0.95685776</v>
      </c>
      <c r="BP94" s="413"/>
      <c r="BQ94" s="417">
        <v>13.562984643</v>
      </c>
      <c r="BR94" s="403">
        <v>13.562984643</v>
      </c>
      <c r="BS94" s="413"/>
      <c r="BT94" s="417">
        <v>13.562984643</v>
      </c>
      <c r="BU94" s="403">
        <v>13.562984643</v>
      </c>
      <c r="BV94" s="403"/>
      <c r="BW94" s="384"/>
      <c r="BX94" s="408">
        <f>W94/-1</f>
        <v>0</v>
      </c>
      <c r="BY94" s="408">
        <f>X94/-1</f>
        <v>0</v>
      </c>
      <c r="BZ94" s="408">
        <f>Y94/-1</f>
        <v>0</v>
      </c>
      <c r="CA94" s="408">
        <f>BD94</f>
        <v>0</v>
      </c>
      <c r="CB94" s="408">
        <f>BE94</f>
        <v>0</v>
      </c>
      <c r="CC94" s="408">
        <f>BF94</f>
        <v>0</v>
      </c>
      <c r="CD94" s="409">
        <f>BA94</f>
        <v>0</v>
      </c>
      <c r="CE94" s="409">
        <f>BB94</f>
        <v>0.15014224000000001</v>
      </c>
      <c r="CF94" s="409">
        <f>BC94</f>
        <v>0.15014224000000001</v>
      </c>
      <c r="CG94" s="409">
        <f>BX94-CA94-CD94</f>
        <v>0</v>
      </c>
      <c r="CH94" s="409">
        <f>BY94-CB94-CE94</f>
        <v>-0.15014224000000001</v>
      </c>
      <c r="CI94" s="409">
        <f>BZ94-CC94-CF94</f>
        <v>-0.15014224000000001</v>
      </c>
      <c r="CJ94" s="408">
        <f>IF(CA94=0,0,CA94/BX94*100)</f>
        <v>0</v>
      </c>
      <c r="CK94" s="408">
        <f>IF(CB94=0,0,CB94/BY94*100)</f>
        <v>0</v>
      </c>
      <c r="CL94" s="408">
        <f>IF(CC94=0,0,CC94/BZ94*100)</f>
        <v>0</v>
      </c>
      <c r="CM94" s="384"/>
      <c r="CN94" s="410">
        <f>AC94*1000000</f>
        <v>0</v>
      </c>
      <c r="CO94" s="399">
        <f>BZ94*1000000</f>
        <v>0</v>
      </c>
      <c r="CP94" s="399">
        <f>CC94*1000000</f>
        <v>0</v>
      </c>
      <c r="CQ94" s="333">
        <f>E94-AL94</f>
        <v>0</v>
      </c>
      <c r="CR94" s="333">
        <f>F94-AM94</f>
        <v>0</v>
      </c>
      <c r="CS94" s="333">
        <f>G94-AN94</f>
        <v>0</v>
      </c>
      <c r="CT94" s="333">
        <f>AC94-AL94</f>
        <v>0</v>
      </c>
      <c r="CU94" s="333">
        <f>AD94-AM94</f>
        <v>0</v>
      </c>
      <c r="CV94" s="333">
        <f>AE94-AN94</f>
        <v>0</v>
      </c>
    </row>
    <row r="95" spans="1:100" s="418" customFormat="1" ht="17.25" customHeight="1">
      <c r="A95" s="407" t="s">
        <v>357</v>
      </c>
      <c r="B95" s="377" t="s">
        <v>357</v>
      </c>
      <c r="C95" s="373" t="s">
        <v>357</v>
      </c>
      <c r="D95" s="377" t="s">
        <v>369</v>
      </c>
      <c r="E95" s="413"/>
      <c r="F95" s="414">
        <v>0.47189999999999999</v>
      </c>
      <c r="G95" s="400">
        <v>0.47189999999999999</v>
      </c>
      <c r="H95" s="413"/>
      <c r="I95" s="412">
        <v>0</v>
      </c>
      <c r="J95" s="401">
        <v>0</v>
      </c>
      <c r="K95" s="413"/>
      <c r="L95" s="414">
        <v>0.47189999999999999</v>
      </c>
      <c r="M95" s="400">
        <v>0.47189999999999999</v>
      </c>
      <c r="N95" s="413"/>
      <c r="O95" s="412">
        <v>0</v>
      </c>
      <c r="P95" s="401">
        <v>0</v>
      </c>
      <c r="Q95" s="413"/>
      <c r="R95" s="412">
        <v>0</v>
      </c>
      <c r="S95" s="401">
        <v>0</v>
      </c>
      <c r="T95" s="413"/>
      <c r="U95" s="412">
        <v>0</v>
      </c>
      <c r="V95" s="401">
        <v>0</v>
      </c>
      <c r="W95" s="413"/>
      <c r="X95" s="413"/>
      <c r="Y95" s="402"/>
      <c r="Z95" s="413"/>
      <c r="AA95" s="413"/>
      <c r="AB95" s="402"/>
      <c r="AC95" s="413"/>
      <c r="AD95" s="414">
        <v>0.47189999999999999</v>
      </c>
      <c r="AE95" s="400">
        <v>0.47189999999999999</v>
      </c>
      <c r="AF95" s="413"/>
      <c r="AG95" s="414">
        <v>0.39329999999999998</v>
      </c>
      <c r="AH95" s="400">
        <v>0.39329999999999998</v>
      </c>
      <c r="AI95" s="413"/>
      <c r="AJ95" s="414">
        <v>0.47189999999999999</v>
      </c>
      <c r="AK95" s="400">
        <v>0.47189999999999999</v>
      </c>
      <c r="AL95" s="413"/>
      <c r="AM95" s="414">
        <v>0.47189999999999999</v>
      </c>
      <c r="AN95" s="400">
        <v>0.47189999999999999</v>
      </c>
      <c r="AO95" s="413"/>
      <c r="AP95" s="412">
        <v>0</v>
      </c>
      <c r="AQ95" s="401">
        <v>0</v>
      </c>
      <c r="AR95" s="413"/>
      <c r="AS95" s="412">
        <v>9.0929999999999997E-2</v>
      </c>
      <c r="AT95" s="401">
        <v>9.0929999999999997E-2</v>
      </c>
      <c r="AU95" s="413"/>
      <c r="AV95" s="414">
        <v>0.17615</v>
      </c>
      <c r="AW95" s="400">
        <v>0.17615</v>
      </c>
      <c r="AX95" s="413"/>
      <c r="AY95" s="414">
        <v>0.26707999999999998</v>
      </c>
      <c r="AZ95" s="400">
        <v>0.26707999999999998</v>
      </c>
      <c r="BA95" s="413"/>
      <c r="BB95" s="414">
        <v>0.17615</v>
      </c>
      <c r="BC95" s="400">
        <v>0.17615</v>
      </c>
      <c r="BD95" s="413"/>
      <c r="BE95" s="413"/>
      <c r="BF95" s="402"/>
      <c r="BG95" s="413"/>
      <c r="BH95" s="413"/>
      <c r="BI95" s="402"/>
      <c r="BJ95" s="413"/>
      <c r="BK95" s="414">
        <v>-0.17615</v>
      </c>
      <c r="BL95" s="400">
        <v>-0.17615</v>
      </c>
      <c r="BM95" s="413"/>
      <c r="BN95" s="414">
        <v>0.29575000000000001</v>
      </c>
      <c r="BO95" s="400">
        <v>0.29575000000000001</v>
      </c>
      <c r="BP95" s="413"/>
      <c r="BQ95" s="417">
        <v>37.327823690999999</v>
      </c>
      <c r="BR95" s="403">
        <v>37.327823690999999</v>
      </c>
      <c r="BS95" s="413"/>
      <c r="BT95" s="417">
        <v>56.596736597000003</v>
      </c>
      <c r="BU95" s="403">
        <v>56.596736597000003</v>
      </c>
      <c r="BV95" s="416"/>
      <c r="BW95" s="384"/>
      <c r="BX95" s="408">
        <f t="shared" si="43"/>
        <v>0</v>
      </c>
      <c r="BY95" s="408">
        <f t="shared" si="43"/>
        <v>0</v>
      </c>
      <c r="BZ95" s="408">
        <f t="shared" si="43"/>
        <v>0</v>
      </c>
      <c r="CA95" s="408">
        <f t="shared" si="42"/>
        <v>0</v>
      </c>
      <c r="CB95" s="408">
        <f t="shared" si="42"/>
        <v>0</v>
      </c>
      <c r="CC95" s="408">
        <f t="shared" si="42"/>
        <v>0</v>
      </c>
      <c r="CD95" s="409">
        <f t="shared" si="44"/>
        <v>0</v>
      </c>
      <c r="CE95" s="409">
        <f t="shared" si="44"/>
        <v>0.17615</v>
      </c>
      <c r="CF95" s="409">
        <f t="shared" si="44"/>
        <v>0.17615</v>
      </c>
      <c r="CG95" s="409">
        <f t="shared" si="45"/>
        <v>0</v>
      </c>
      <c r="CH95" s="409">
        <f t="shared" si="45"/>
        <v>-0.17615</v>
      </c>
      <c r="CI95" s="409">
        <f t="shared" si="45"/>
        <v>-0.17615</v>
      </c>
      <c r="CJ95" s="408">
        <f t="shared" si="46"/>
        <v>0</v>
      </c>
      <c r="CK95" s="408">
        <f t="shared" si="46"/>
        <v>0</v>
      </c>
      <c r="CL95" s="408">
        <f t="shared" si="46"/>
        <v>0</v>
      </c>
      <c r="CM95" s="384"/>
      <c r="CN95" s="410">
        <f t="shared" si="37"/>
        <v>0</v>
      </c>
      <c r="CO95" s="399">
        <f t="shared" si="40"/>
        <v>0</v>
      </c>
      <c r="CP95" s="399">
        <f t="shared" si="41"/>
        <v>0</v>
      </c>
      <c r="CQ95" s="333">
        <f t="shared" si="38"/>
        <v>0</v>
      </c>
      <c r="CR95" s="333">
        <f t="shared" si="38"/>
        <v>0</v>
      </c>
      <c r="CS95" s="333">
        <f t="shared" si="38"/>
        <v>0</v>
      </c>
      <c r="CT95" s="333">
        <f t="shared" si="39"/>
        <v>0</v>
      </c>
      <c r="CU95" s="333">
        <f t="shared" si="39"/>
        <v>0</v>
      </c>
      <c r="CV95" s="333">
        <f t="shared" si="39"/>
        <v>0</v>
      </c>
    </row>
    <row r="96" spans="1:100" s="418" customFormat="1" ht="17.25" customHeight="1">
      <c r="A96" s="407" t="s">
        <v>357</v>
      </c>
      <c r="B96" s="377" t="s">
        <v>357</v>
      </c>
      <c r="C96" s="373" t="s">
        <v>357</v>
      </c>
      <c r="D96" s="377" t="s">
        <v>370</v>
      </c>
      <c r="E96" s="413"/>
      <c r="F96" s="414">
        <v>0.75</v>
      </c>
      <c r="G96" s="400">
        <v>0.75</v>
      </c>
      <c r="H96" s="413"/>
      <c r="I96" s="412">
        <v>0</v>
      </c>
      <c r="J96" s="401">
        <v>0</v>
      </c>
      <c r="K96" s="413"/>
      <c r="L96" s="414">
        <v>0.75</v>
      </c>
      <c r="M96" s="400">
        <v>0.75</v>
      </c>
      <c r="N96" s="413"/>
      <c r="O96" s="412">
        <v>0</v>
      </c>
      <c r="P96" s="401">
        <v>0</v>
      </c>
      <c r="Q96" s="413"/>
      <c r="R96" s="412">
        <v>0</v>
      </c>
      <c r="S96" s="401">
        <v>0</v>
      </c>
      <c r="T96" s="413"/>
      <c r="U96" s="412">
        <v>0</v>
      </c>
      <c r="V96" s="401">
        <v>0</v>
      </c>
      <c r="W96" s="413"/>
      <c r="X96" s="413"/>
      <c r="Y96" s="402"/>
      <c r="Z96" s="413"/>
      <c r="AA96" s="413"/>
      <c r="AB96" s="402"/>
      <c r="AC96" s="413"/>
      <c r="AD96" s="414">
        <v>0.75</v>
      </c>
      <c r="AE96" s="400">
        <v>0.75</v>
      </c>
      <c r="AF96" s="413"/>
      <c r="AG96" s="414">
        <v>0.62519999999999998</v>
      </c>
      <c r="AH96" s="400">
        <v>0.62519999999999998</v>
      </c>
      <c r="AI96" s="413"/>
      <c r="AJ96" s="414">
        <v>0.75</v>
      </c>
      <c r="AK96" s="400">
        <v>0.75</v>
      </c>
      <c r="AL96" s="413"/>
      <c r="AM96" s="414">
        <v>0.75</v>
      </c>
      <c r="AN96" s="400">
        <v>0.75</v>
      </c>
      <c r="AO96" s="413"/>
      <c r="AP96" s="412">
        <v>0</v>
      </c>
      <c r="AQ96" s="401">
        <v>0</v>
      </c>
      <c r="AR96" s="413"/>
      <c r="AS96" s="412">
        <v>0</v>
      </c>
      <c r="AT96" s="401">
        <v>0</v>
      </c>
      <c r="AU96" s="413"/>
      <c r="AV96" s="414">
        <v>0</v>
      </c>
      <c r="AW96" s="400">
        <v>0</v>
      </c>
      <c r="AX96" s="413"/>
      <c r="AY96" s="414">
        <v>0</v>
      </c>
      <c r="AZ96" s="400">
        <v>0</v>
      </c>
      <c r="BA96" s="413"/>
      <c r="BB96" s="414">
        <v>0</v>
      </c>
      <c r="BC96" s="400">
        <v>0</v>
      </c>
      <c r="BD96" s="413"/>
      <c r="BE96" s="413"/>
      <c r="BF96" s="402"/>
      <c r="BG96" s="413"/>
      <c r="BH96" s="413"/>
      <c r="BI96" s="402"/>
      <c r="BJ96" s="413"/>
      <c r="BK96" s="414">
        <v>0</v>
      </c>
      <c r="BL96" s="400">
        <v>0</v>
      </c>
      <c r="BM96" s="413"/>
      <c r="BN96" s="414">
        <v>0.75</v>
      </c>
      <c r="BO96" s="400">
        <v>0.75</v>
      </c>
      <c r="BP96" s="413"/>
      <c r="BQ96" s="417">
        <v>0</v>
      </c>
      <c r="BR96" s="403">
        <v>0</v>
      </c>
      <c r="BS96" s="413"/>
      <c r="BT96" s="417">
        <v>0</v>
      </c>
      <c r="BU96" s="403">
        <v>0</v>
      </c>
      <c r="BV96" s="403"/>
      <c r="BW96" s="384"/>
      <c r="BX96" s="408">
        <f t="shared" si="43"/>
        <v>0</v>
      </c>
      <c r="BY96" s="408">
        <f t="shared" si="43"/>
        <v>0</v>
      </c>
      <c r="BZ96" s="408">
        <f t="shared" si="43"/>
        <v>0</v>
      </c>
      <c r="CA96" s="408">
        <f t="shared" si="42"/>
        <v>0</v>
      </c>
      <c r="CB96" s="408">
        <f t="shared" si="42"/>
        <v>0</v>
      </c>
      <c r="CC96" s="408">
        <f t="shared" si="42"/>
        <v>0</v>
      </c>
      <c r="CD96" s="409">
        <f t="shared" si="44"/>
        <v>0</v>
      </c>
      <c r="CE96" s="409">
        <f t="shared" si="44"/>
        <v>0</v>
      </c>
      <c r="CF96" s="409">
        <f t="shared" si="44"/>
        <v>0</v>
      </c>
      <c r="CG96" s="409">
        <f t="shared" si="45"/>
        <v>0</v>
      </c>
      <c r="CH96" s="409">
        <f t="shared" si="45"/>
        <v>0</v>
      </c>
      <c r="CI96" s="409">
        <f t="shared" si="45"/>
        <v>0</v>
      </c>
      <c r="CJ96" s="408">
        <f t="shared" si="46"/>
        <v>0</v>
      </c>
      <c r="CK96" s="408">
        <f t="shared" si="46"/>
        <v>0</v>
      </c>
      <c r="CL96" s="408">
        <f t="shared" si="46"/>
        <v>0</v>
      </c>
      <c r="CM96" s="384"/>
      <c r="CN96" s="410">
        <f t="shared" si="37"/>
        <v>0</v>
      </c>
      <c r="CO96" s="399">
        <f t="shared" si="40"/>
        <v>0</v>
      </c>
      <c r="CP96" s="399">
        <f t="shared" si="41"/>
        <v>0</v>
      </c>
      <c r="CQ96" s="333">
        <f t="shared" si="38"/>
        <v>0</v>
      </c>
      <c r="CR96" s="333">
        <f t="shared" si="38"/>
        <v>0</v>
      </c>
      <c r="CS96" s="333">
        <f t="shared" si="38"/>
        <v>0</v>
      </c>
      <c r="CT96" s="333">
        <f t="shared" si="39"/>
        <v>0</v>
      </c>
      <c r="CU96" s="333">
        <f t="shared" si="39"/>
        <v>0</v>
      </c>
      <c r="CV96" s="333">
        <f t="shared" si="39"/>
        <v>0</v>
      </c>
    </row>
    <row r="97" spans="1:100" s="418" customFormat="1" ht="17.25" customHeight="1">
      <c r="A97" s="407" t="s">
        <v>357</v>
      </c>
      <c r="B97" s="377" t="s">
        <v>357</v>
      </c>
      <c r="C97" s="373" t="s">
        <v>357</v>
      </c>
      <c r="D97" s="377" t="s">
        <v>372</v>
      </c>
      <c r="E97" s="413"/>
      <c r="F97" s="414">
        <v>852.66520000000003</v>
      </c>
      <c r="G97" s="400">
        <v>852.66520000000003</v>
      </c>
      <c r="H97" s="413"/>
      <c r="I97" s="412">
        <v>-99.018057999999996</v>
      </c>
      <c r="J97" s="401">
        <v>-99.018057999999996</v>
      </c>
      <c r="K97" s="413"/>
      <c r="L97" s="414">
        <v>753.64714200000003</v>
      </c>
      <c r="M97" s="400">
        <v>753.64714200000003</v>
      </c>
      <c r="N97" s="413"/>
      <c r="O97" s="412">
        <v>753.64714200000003</v>
      </c>
      <c r="P97" s="401">
        <v>753.64714200000003</v>
      </c>
      <c r="Q97" s="413"/>
      <c r="R97" s="412">
        <v>-45.863999999999997</v>
      </c>
      <c r="S97" s="401">
        <v>-45.863999999999997</v>
      </c>
      <c r="T97" s="413"/>
      <c r="U97" s="412">
        <v>707.783142</v>
      </c>
      <c r="V97" s="401">
        <v>707.783142</v>
      </c>
      <c r="W97" s="413"/>
      <c r="X97" s="413"/>
      <c r="Y97" s="402"/>
      <c r="Z97" s="413"/>
      <c r="AA97" s="413"/>
      <c r="AB97" s="402"/>
      <c r="AC97" s="413"/>
      <c r="AD97" s="414">
        <v>707.783142</v>
      </c>
      <c r="AE97" s="400">
        <v>707.783142</v>
      </c>
      <c r="AF97" s="413"/>
      <c r="AG97" s="414">
        <v>654.43719999999996</v>
      </c>
      <c r="AH97" s="400">
        <v>654.43719999999996</v>
      </c>
      <c r="AI97" s="413"/>
      <c r="AJ97" s="414">
        <v>852.20219999999995</v>
      </c>
      <c r="AK97" s="400">
        <v>852.20219999999995</v>
      </c>
      <c r="AL97" s="413"/>
      <c r="AM97" s="414">
        <v>852.20219999999995</v>
      </c>
      <c r="AN97" s="400">
        <v>852.20219999999995</v>
      </c>
      <c r="AO97" s="413"/>
      <c r="AP97" s="412">
        <v>190.59423699999999</v>
      </c>
      <c r="AQ97" s="401">
        <v>190.59423699999999</v>
      </c>
      <c r="AR97" s="413"/>
      <c r="AS97" s="412">
        <v>98.504322560000006</v>
      </c>
      <c r="AT97" s="401">
        <v>98.504322560000006</v>
      </c>
      <c r="AU97" s="413"/>
      <c r="AV97" s="414">
        <v>447.65461759999999</v>
      </c>
      <c r="AW97" s="400">
        <v>447.65461759999999</v>
      </c>
      <c r="AX97" s="413"/>
      <c r="AY97" s="414">
        <v>546.15894016000004</v>
      </c>
      <c r="AZ97" s="400">
        <v>546.15894016000004</v>
      </c>
      <c r="BA97" s="413"/>
      <c r="BB97" s="414">
        <v>447.65461759999999</v>
      </c>
      <c r="BC97" s="400">
        <v>447.65461759999999</v>
      </c>
      <c r="BD97" s="413"/>
      <c r="BE97" s="413"/>
      <c r="BF97" s="402"/>
      <c r="BG97" s="413"/>
      <c r="BH97" s="413"/>
      <c r="BI97" s="402"/>
      <c r="BJ97" s="413"/>
      <c r="BK97" s="414">
        <v>260.1285244</v>
      </c>
      <c r="BL97" s="400">
        <v>260.1285244</v>
      </c>
      <c r="BM97" s="413"/>
      <c r="BN97" s="414">
        <v>305.99252439999998</v>
      </c>
      <c r="BO97" s="400">
        <v>305.99252439999998</v>
      </c>
      <c r="BP97" s="413"/>
      <c r="BQ97" s="417">
        <v>63.247425804999999</v>
      </c>
      <c r="BR97" s="403">
        <v>63.247425804999999</v>
      </c>
      <c r="BS97" s="413"/>
      <c r="BT97" s="417">
        <v>77.164728538000006</v>
      </c>
      <c r="BU97" s="403">
        <v>77.164728538000006</v>
      </c>
      <c r="BV97" s="416"/>
      <c r="BW97" s="384"/>
      <c r="BX97" s="408">
        <f t="shared" si="43"/>
        <v>0</v>
      </c>
      <c r="BY97" s="408">
        <f t="shared" si="43"/>
        <v>0</v>
      </c>
      <c r="BZ97" s="408">
        <f t="shared" si="43"/>
        <v>0</v>
      </c>
      <c r="CA97" s="408">
        <f t="shared" si="42"/>
        <v>0</v>
      </c>
      <c r="CB97" s="408">
        <f t="shared" si="42"/>
        <v>0</v>
      </c>
      <c r="CC97" s="408">
        <f t="shared" si="42"/>
        <v>0</v>
      </c>
      <c r="CD97" s="409">
        <f t="shared" si="44"/>
        <v>0</v>
      </c>
      <c r="CE97" s="409">
        <f t="shared" si="44"/>
        <v>447.65461759999999</v>
      </c>
      <c r="CF97" s="409">
        <f t="shared" si="44"/>
        <v>447.65461759999999</v>
      </c>
      <c r="CG97" s="409">
        <f t="shared" si="45"/>
        <v>0</v>
      </c>
      <c r="CH97" s="409">
        <f t="shared" si="45"/>
        <v>-447.65461759999999</v>
      </c>
      <c r="CI97" s="409">
        <f t="shared" si="45"/>
        <v>-447.65461759999999</v>
      </c>
      <c r="CJ97" s="408">
        <f t="shared" si="46"/>
        <v>0</v>
      </c>
      <c r="CK97" s="408">
        <f t="shared" si="46"/>
        <v>0</v>
      </c>
      <c r="CL97" s="408">
        <f t="shared" si="46"/>
        <v>0</v>
      </c>
      <c r="CM97" s="384"/>
      <c r="CN97" s="410">
        <f t="shared" si="37"/>
        <v>0</v>
      </c>
      <c r="CO97" s="399">
        <f t="shared" si="40"/>
        <v>0</v>
      </c>
      <c r="CP97" s="399">
        <f t="shared" si="41"/>
        <v>0</v>
      </c>
      <c r="CQ97" s="333">
        <f t="shared" si="38"/>
        <v>0</v>
      </c>
      <c r="CR97" s="333">
        <f t="shared" si="38"/>
        <v>0.46300000000007913</v>
      </c>
      <c r="CS97" s="333">
        <f t="shared" si="38"/>
        <v>0.46300000000007913</v>
      </c>
      <c r="CT97" s="333">
        <f t="shared" si="39"/>
        <v>0</v>
      </c>
      <c r="CU97" s="333">
        <f t="shared" si="39"/>
        <v>-144.41905799999995</v>
      </c>
      <c r="CV97" s="333">
        <f t="shared" si="39"/>
        <v>-144.41905799999995</v>
      </c>
    </row>
    <row r="98" spans="1:100" s="418" customFormat="1" ht="24" customHeight="1">
      <c r="A98" s="407" t="s">
        <v>358</v>
      </c>
      <c r="B98" s="377" t="s">
        <v>357</v>
      </c>
      <c r="C98" s="373" t="s">
        <v>402</v>
      </c>
      <c r="D98" s="377" t="s">
        <v>84</v>
      </c>
      <c r="E98" s="413"/>
      <c r="F98" s="414">
        <v>190.68520000000001</v>
      </c>
      <c r="G98" s="400">
        <v>190.68520000000001</v>
      </c>
      <c r="H98" s="413"/>
      <c r="I98" s="412">
        <v>32.844799999999999</v>
      </c>
      <c r="J98" s="401">
        <v>32.844799999999999</v>
      </c>
      <c r="K98" s="413"/>
      <c r="L98" s="414">
        <v>223.53</v>
      </c>
      <c r="M98" s="400">
        <v>223.53</v>
      </c>
      <c r="N98" s="413"/>
      <c r="O98" s="412">
        <v>223.53</v>
      </c>
      <c r="P98" s="401">
        <v>223.53</v>
      </c>
      <c r="Q98" s="413"/>
      <c r="R98" s="412">
        <v>-10.2631</v>
      </c>
      <c r="S98" s="401">
        <v>-10.2631</v>
      </c>
      <c r="T98" s="413"/>
      <c r="U98" s="412">
        <v>213.26689999999999</v>
      </c>
      <c r="V98" s="401">
        <v>213.26689999999999</v>
      </c>
      <c r="W98" s="413"/>
      <c r="X98" s="413"/>
      <c r="Y98" s="402"/>
      <c r="Z98" s="413"/>
      <c r="AA98" s="413"/>
      <c r="AB98" s="402"/>
      <c r="AC98" s="413"/>
      <c r="AD98" s="414">
        <v>213.26689999999999</v>
      </c>
      <c r="AE98" s="400">
        <v>213.26689999999999</v>
      </c>
      <c r="AF98" s="413"/>
      <c r="AG98" s="414">
        <v>154.93700000000001</v>
      </c>
      <c r="AH98" s="400">
        <v>154.93700000000001</v>
      </c>
      <c r="AI98" s="413"/>
      <c r="AJ98" s="414">
        <v>186.44229999999999</v>
      </c>
      <c r="AK98" s="400">
        <v>186.44229999999999</v>
      </c>
      <c r="AL98" s="413"/>
      <c r="AM98" s="414">
        <v>186.44229999999999</v>
      </c>
      <c r="AN98" s="400">
        <v>186.44229999999999</v>
      </c>
      <c r="AO98" s="413"/>
      <c r="AP98" s="412">
        <v>8.4348919999999996</v>
      </c>
      <c r="AQ98" s="401">
        <v>8.4348919999999996</v>
      </c>
      <c r="AR98" s="413"/>
      <c r="AS98" s="412">
        <v>8.2241592099999998</v>
      </c>
      <c r="AT98" s="401">
        <v>8.2241592099999998</v>
      </c>
      <c r="AU98" s="413"/>
      <c r="AV98" s="414">
        <v>86.478383559999997</v>
      </c>
      <c r="AW98" s="400">
        <v>86.478383559999997</v>
      </c>
      <c r="AX98" s="413"/>
      <c r="AY98" s="414">
        <v>94.702542769999994</v>
      </c>
      <c r="AZ98" s="400">
        <v>94.702542769999994</v>
      </c>
      <c r="BA98" s="413"/>
      <c r="BB98" s="414">
        <v>86.478383559999997</v>
      </c>
      <c r="BC98" s="400">
        <v>86.478383559999997</v>
      </c>
      <c r="BD98" s="413"/>
      <c r="BE98" s="413"/>
      <c r="BF98" s="402"/>
      <c r="BG98" s="413"/>
      <c r="BH98" s="413"/>
      <c r="BI98" s="402"/>
      <c r="BJ98" s="413"/>
      <c r="BK98" s="414">
        <v>126.78851644</v>
      </c>
      <c r="BL98" s="400">
        <v>126.78851644</v>
      </c>
      <c r="BM98" s="413"/>
      <c r="BN98" s="414">
        <v>137.05161644</v>
      </c>
      <c r="BO98" s="400">
        <v>137.05161644</v>
      </c>
      <c r="BP98" s="413"/>
      <c r="BQ98" s="417">
        <v>40.549369620999997</v>
      </c>
      <c r="BR98" s="403">
        <v>40.549369620999997</v>
      </c>
      <c r="BS98" s="413"/>
      <c r="BT98" s="417">
        <v>44.405645118999999</v>
      </c>
      <c r="BU98" s="403">
        <v>44.405645118999999</v>
      </c>
      <c r="BV98" s="403"/>
      <c r="BW98" s="384"/>
      <c r="BX98" s="408">
        <f t="shared" si="43"/>
        <v>0</v>
      </c>
      <c r="BY98" s="408">
        <f t="shared" si="43"/>
        <v>0</v>
      </c>
      <c r="BZ98" s="408">
        <f t="shared" si="43"/>
        <v>0</v>
      </c>
      <c r="CA98" s="408">
        <f t="shared" si="42"/>
        <v>0</v>
      </c>
      <c r="CB98" s="408">
        <f t="shared" si="42"/>
        <v>0</v>
      </c>
      <c r="CC98" s="408">
        <f t="shared" si="42"/>
        <v>0</v>
      </c>
      <c r="CD98" s="409">
        <f t="shared" si="44"/>
        <v>0</v>
      </c>
      <c r="CE98" s="409">
        <f t="shared" si="44"/>
        <v>86.478383559999997</v>
      </c>
      <c r="CF98" s="409">
        <f t="shared" si="44"/>
        <v>86.478383559999997</v>
      </c>
      <c r="CG98" s="409">
        <f t="shared" si="45"/>
        <v>0</v>
      </c>
      <c r="CH98" s="409">
        <f t="shared" si="45"/>
        <v>-86.478383559999997</v>
      </c>
      <c r="CI98" s="409">
        <f t="shared" si="45"/>
        <v>-86.478383559999997</v>
      </c>
      <c r="CJ98" s="408">
        <f t="shared" si="46"/>
        <v>0</v>
      </c>
      <c r="CK98" s="408">
        <f t="shared" si="46"/>
        <v>0</v>
      </c>
      <c r="CL98" s="408">
        <f t="shared" si="46"/>
        <v>0</v>
      </c>
      <c r="CM98" s="384"/>
      <c r="CN98" s="410">
        <f t="shared" si="37"/>
        <v>0</v>
      </c>
      <c r="CO98" s="399">
        <f t="shared" si="40"/>
        <v>0</v>
      </c>
      <c r="CP98" s="399">
        <f t="shared" si="41"/>
        <v>0</v>
      </c>
      <c r="CQ98" s="333">
        <f t="shared" si="38"/>
        <v>0</v>
      </c>
      <c r="CR98" s="333">
        <f t="shared" si="38"/>
        <v>4.2429000000000201</v>
      </c>
      <c r="CS98" s="333">
        <f t="shared" si="38"/>
        <v>4.2429000000000201</v>
      </c>
      <c r="CT98" s="333">
        <f t="shared" si="39"/>
        <v>0</v>
      </c>
      <c r="CU98" s="333">
        <f t="shared" si="39"/>
        <v>26.824600000000004</v>
      </c>
      <c r="CV98" s="333">
        <f t="shared" si="39"/>
        <v>26.824600000000004</v>
      </c>
    </row>
    <row r="99" spans="1:100" s="418" customFormat="1" ht="24" customHeight="1">
      <c r="A99" s="407" t="s">
        <v>357</v>
      </c>
      <c r="B99" s="377" t="s">
        <v>357</v>
      </c>
      <c r="C99" s="373" t="s">
        <v>357</v>
      </c>
      <c r="D99" s="377" t="s">
        <v>362</v>
      </c>
      <c r="E99" s="413"/>
      <c r="F99" s="414">
        <v>0</v>
      </c>
      <c r="G99" s="400">
        <v>0</v>
      </c>
      <c r="H99" s="413"/>
      <c r="I99" s="414">
        <v>0</v>
      </c>
      <c r="J99" s="400">
        <v>0</v>
      </c>
      <c r="K99" s="413"/>
      <c r="L99" s="414">
        <v>0</v>
      </c>
      <c r="M99" s="400">
        <v>0</v>
      </c>
      <c r="N99" s="413"/>
      <c r="O99" s="414">
        <v>15.31</v>
      </c>
      <c r="P99" s="400">
        <v>15.31</v>
      </c>
      <c r="Q99" s="413"/>
      <c r="R99" s="414">
        <v>0</v>
      </c>
      <c r="S99" s="400">
        <v>0</v>
      </c>
      <c r="T99" s="413"/>
      <c r="U99" s="414">
        <v>15.31</v>
      </c>
      <c r="V99" s="400">
        <v>15.31</v>
      </c>
      <c r="W99" s="413"/>
      <c r="X99" s="414"/>
      <c r="Y99" s="400"/>
      <c r="Z99" s="413"/>
      <c r="AA99" s="413"/>
      <c r="AB99" s="402"/>
      <c r="AC99" s="413"/>
      <c r="AD99" s="414">
        <v>0</v>
      </c>
      <c r="AE99" s="400">
        <v>0</v>
      </c>
      <c r="AF99" s="413"/>
      <c r="AG99" s="414">
        <v>0</v>
      </c>
      <c r="AH99" s="400">
        <v>0</v>
      </c>
      <c r="AI99" s="413"/>
      <c r="AJ99" s="414">
        <v>0</v>
      </c>
      <c r="AK99" s="400">
        <v>0</v>
      </c>
      <c r="AL99" s="413"/>
      <c r="AM99" s="414">
        <v>0</v>
      </c>
      <c r="AN99" s="400">
        <v>0</v>
      </c>
      <c r="AO99" s="413"/>
      <c r="AP99" s="414">
        <v>0</v>
      </c>
      <c r="AQ99" s="400">
        <v>0</v>
      </c>
      <c r="AR99" s="413"/>
      <c r="AS99" s="414">
        <v>0</v>
      </c>
      <c r="AT99" s="400">
        <v>0</v>
      </c>
      <c r="AU99" s="413"/>
      <c r="AV99" s="414">
        <v>0</v>
      </c>
      <c r="AW99" s="400">
        <v>0</v>
      </c>
      <c r="AX99" s="413"/>
      <c r="AY99" s="414">
        <v>0</v>
      </c>
      <c r="AZ99" s="400">
        <v>0</v>
      </c>
      <c r="BA99" s="413"/>
      <c r="BB99" s="414">
        <v>0</v>
      </c>
      <c r="BC99" s="400">
        <v>0</v>
      </c>
      <c r="BD99" s="413"/>
      <c r="BE99" s="414"/>
      <c r="BF99" s="400"/>
      <c r="BG99" s="413"/>
      <c r="BH99" s="413"/>
      <c r="BI99" s="402"/>
      <c r="BJ99" s="413"/>
      <c r="BK99" s="414">
        <v>15.31</v>
      </c>
      <c r="BL99" s="400">
        <v>15.31</v>
      </c>
      <c r="BM99" s="413"/>
      <c r="BN99" s="414">
        <v>0</v>
      </c>
      <c r="BO99" s="400">
        <v>0</v>
      </c>
      <c r="BP99" s="413"/>
      <c r="BQ99" s="417">
        <v>0</v>
      </c>
      <c r="BR99" s="403">
        <v>0</v>
      </c>
      <c r="BS99" s="413"/>
      <c r="BT99" s="417">
        <v>0</v>
      </c>
      <c r="BU99" s="403">
        <v>0</v>
      </c>
      <c r="BV99" s="403"/>
      <c r="BW99" s="384"/>
      <c r="BX99" s="408">
        <f t="shared" si="43"/>
        <v>0</v>
      </c>
      <c r="BY99" s="408">
        <f t="shared" si="43"/>
        <v>0</v>
      </c>
      <c r="BZ99" s="408">
        <f t="shared" si="43"/>
        <v>0</v>
      </c>
      <c r="CA99" s="408">
        <f t="shared" si="42"/>
        <v>0</v>
      </c>
      <c r="CB99" s="408">
        <f t="shared" si="42"/>
        <v>0</v>
      </c>
      <c r="CC99" s="408">
        <f t="shared" si="42"/>
        <v>0</v>
      </c>
      <c r="CD99" s="409">
        <f t="shared" si="44"/>
        <v>0</v>
      </c>
      <c r="CE99" s="409">
        <f t="shared" si="44"/>
        <v>0</v>
      </c>
      <c r="CF99" s="409">
        <f t="shared" si="44"/>
        <v>0</v>
      </c>
      <c r="CG99" s="409">
        <f t="shared" si="45"/>
        <v>0</v>
      </c>
      <c r="CH99" s="409">
        <f t="shared" si="45"/>
        <v>0</v>
      </c>
      <c r="CI99" s="409">
        <f t="shared" si="45"/>
        <v>0</v>
      </c>
      <c r="CJ99" s="408">
        <f t="shared" si="46"/>
        <v>0</v>
      </c>
      <c r="CK99" s="408">
        <f t="shared" si="46"/>
        <v>0</v>
      </c>
      <c r="CL99" s="408">
        <f t="shared" si="46"/>
        <v>0</v>
      </c>
      <c r="CM99" s="384"/>
      <c r="CN99" s="410">
        <f t="shared" si="37"/>
        <v>0</v>
      </c>
      <c r="CO99" s="399">
        <f t="shared" si="40"/>
        <v>0</v>
      </c>
      <c r="CP99" s="399">
        <f t="shared" si="41"/>
        <v>0</v>
      </c>
      <c r="CQ99" s="333">
        <f t="shared" si="38"/>
        <v>0</v>
      </c>
      <c r="CR99" s="333">
        <f t="shared" si="38"/>
        <v>0</v>
      </c>
      <c r="CS99" s="333">
        <f t="shared" si="38"/>
        <v>0</v>
      </c>
      <c r="CT99" s="333">
        <f t="shared" si="39"/>
        <v>0</v>
      </c>
      <c r="CU99" s="333">
        <f t="shared" si="39"/>
        <v>0</v>
      </c>
      <c r="CV99" s="333">
        <f t="shared" si="39"/>
        <v>0</v>
      </c>
    </row>
    <row r="100" spans="1:100" s="418" customFormat="1" ht="17.25" customHeight="1">
      <c r="A100" s="407" t="s">
        <v>357</v>
      </c>
      <c r="B100" s="377" t="s">
        <v>357</v>
      </c>
      <c r="C100" s="373" t="s">
        <v>357</v>
      </c>
      <c r="D100" s="378" t="s">
        <v>363</v>
      </c>
      <c r="E100" s="402"/>
      <c r="F100" s="400">
        <v>7.4932999999999996</v>
      </c>
      <c r="G100" s="400">
        <v>7.4932999999999996</v>
      </c>
      <c r="H100" s="402"/>
      <c r="I100" s="400">
        <v>0</v>
      </c>
      <c r="J100" s="400">
        <v>0</v>
      </c>
      <c r="K100" s="402"/>
      <c r="L100" s="400">
        <v>7.4932999999999996</v>
      </c>
      <c r="M100" s="400">
        <v>7.4932999999999996</v>
      </c>
      <c r="N100" s="402"/>
      <c r="O100" s="400">
        <v>0</v>
      </c>
      <c r="P100" s="400">
        <v>0</v>
      </c>
      <c r="Q100" s="402"/>
      <c r="R100" s="400">
        <v>0</v>
      </c>
      <c r="S100" s="400">
        <v>0</v>
      </c>
      <c r="T100" s="402"/>
      <c r="U100" s="400">
        <v>0</v>
      </c>
      <c r="V100" s="400">
        <v>0</v>
      </c>
      <c r="W100" s="402"/>
      <c r="X100" s="402"/>
      <c r="Y100" s="402"/>
      <c r="Z100" s="402"/>
      <c r="AA100" s="402"/>
      <c r="AB100" s="402"/>
      <c r="AC100" s="402"/>
      <c r="AD100" s="400">
        <v>7.4932999999999996</v>
      </c>
      <c r="AE100" s="400">
        <v>7.4932999999999996</v>
      </c>
      <c r="AF100" s="402"/>
      <c r="AG100" s="400">
        <v>6.2445000000000004</v>
      </c>
      <c r="AH100" s="400">
        <v>6.2445000000000004</v>
      </c>
      <c r="AI100" s="402"/>
      <c r="AJ100" s="400">
        <v>7.4932999999999996</v>
      </c>
      <c r="AK100" s="400">
        <v>7.4932999999999996</v>
      </c>
      <c r="AL100" s="402"/>
      <c r="AM100" s="400">
        <v>7.4932999999999996</v>
      </c>
      <c r="AN100" s="400">
        <v>7.4932999999999996</v>
      </c>
      <c r="AO100" s="402"/>
      <c r="AP100" s="400">
        <v>0</v>
      </c>
      <c r="AQ100" s="400">
        <v>0</v>
      </c>
      <c r="AR100" s="402"/>
      <c r="AS100" s="400">
        <v>0</v>
      </c>
      <c r="AT100" s="400">
        <v>0</v>
      </c>
      <c r="AU100" s="402"/>
      <c r="AV100" s="400">
        <v>5.9210171000000003</v>
      </c>
      <c r="AW100" s="400">
        <v>5.9210171000000003</v>
      </c>
      <c r="AX100" s="402"/>
      <c r="AY100" s="400">
        <v>5.9210171000000003</v>
      </c>
      <c r="AZ100" s="400">
        <v>5.9210171000000003</v>
      </c>
      <c r="BA100" s="402"/>
      <c r="BB100" s="400">
        <v>5.9210171000000003</v>
      </c>
      <c r="BC100" s="400">
        <v>5.9210171000000003</v>
      </c>
      <c r="BD100" s="402"/>
      <c r="BE100" s="402"/>
      <c r="BF100" s="402"/>
      <c r="BG100" s="402"/>
      <c r="BH100" s="402"/>
      <c r="BI100" s="402"/>
      <c r="BJ100" s="402"/>
      <c r="BK100" s="400">
        <v>-5.9210171000000003</v>
      </c>
      <c r="BL100" s="400">
        <v>-5.9210171000000003</v>
      </c>
      <c r="BM100" s="402"/>
      <c r="BN100" s="400">
        <v>1.5722829</v>
      </c>
      <c r="BO100" s="400">
        <v>1.5722829</v>
      </c>
      <c r="BP100" s="402"/>
      <c r="BQ100" s="403">
        <v>79.017483619000004</v>
      </c>
      <c r="BR100" s="403">
        <v>79.017483619000004</v>
      </c>
      <c r="BS100" s="402"/>
      <c r="BT100" s="403">
        <v>79.017483619000004</v>
      </c>
      <c r="BU100" s="403">
        <v>79.017483619000004</v>
      </c>
      <c r="BV100" s="403"/>
      <c r="BW100" s="384"/>
      <c r="BX100" s="408">
        <f t="shared" si="43"/>
        <v>0</v>
      </c>
      <c r="BY100" s="408">
        <f t="shared" si="43"/>
        <v>0</v>
      </c>
      <c r="BZ100" s="408">
        <f t="shared" si="43"/>
        <v>0</v>
      </c>
      <c r="CA100" s="408">
        <f t="shared" si="42"/>
        <v>0</v>
      </c>
      <c r="CB100" s="408">
        <f t="shared" si="42"/>
        <v>0</v>
      </c>
      <c r="CC100" s="408">
        <f t="shared" si="42"/>
        <v>0</v>
      </c>
      <c r="CD100" s="409">
        <f t="shared" si="44"/>
        <v>0</v>
      </c>
      <c r="CE100" s="409">
        <f t="shared" si="44"/>
        <v>5.9210171000000003</v>
      </c>
      <c r="CF100" s="409">
        <f t="shared" si="44"/>
        <v>5.9210171000000003</v>
      </c>
      <c r="CG100" s="409">
        <f t="shared" si="45"/>
        <v>0</v>
      </c>
      <c r="CH100" s="409">
        <f t="shared" si="45"/>
        <v>-5.9210171000000003</v>
      </c>
      <c r="CI100" s="409">
        <f t="shared" si="45"/>
        <v>-5.9210171000000003</v>
      </c>
      <c r="CJ100" s="408">
        <f t="shared" si="46"/>
        <v>0</v>
      </c>
      <c r="CK100" s="408">
        <f t="shared" si="46"/>
        <v>0</v>
      </c>
      <c r="CL100" s="408">
        <f t="shared" si="46"/>
        <v>0</v>
      </c>
      <c r="CM100" s="384"/>
      <c r="CN100" s="410">
        <f t="shared" si="37"/>
        <v>0</v>
      </c>
      <c r="CO100" s="399">
        <f t="shared" si="40"/>
        <v>0</v>
      </c>
      <c r="CP100" s="399">
        <f t="shared" si="41"/>
        <v>0</v>
      </c>
      <c r="CQ100" s="333">
        <f t="shared" si="38"/>
        <v>0</v>
      </c>
      <c r="CR100" s="333">
        <f t="shared" si="38"/>
        <v>0</v>
      </c>
      <c r="CS100" s="333">
        <f t="shared" si="38"/>
        <v>0</v>
      </c>
      <c r="CT100" s="333">
        <f t="shared" si="39"/>
        <v>0</v>
      </c>
      <c r="CU100" s="333">
        <f t="shared" si="39"/>
        <v>0</v>
      </c>
      <c r="CV100" s="333">
        <f t="shared" si="39"/>
        <v>0</v>
      </c>
    </row>
    <row r="101" spans="1:100" s="418" customFormat="1" ht="17.25" customHeight="1">
      <c r="A101" s="407" t="s">
        <v>357</v>
      </c>
      <c r="B101" s="377" t="s">
        <v>357</v>
      </c>
      <c r="C101" s="373" t="s">
        <v>357</v>
      </c>
      <c r="D101" s="377" t="s">
        <v>364</v>
      </c>
      <c r="E101" s="413"/>
      <c r="F101" s="412">
        <v>7.8167</v>
      </c>
      <c r="G101" s="401">
        <v>7.8167</v>
      </c>
      <c r="H101" s="413"/>
      <c r="I101" s="412">
        <v>0</v>
      </c>
      <c r="J101" s="401">
        <v>0</v>
      </c>
      <c r="K101" s="413"/>
      <c r="L101" s="412">
        <v>7.8167</v>
      </c>
      <c r="M101" s="401">
        <v>7.8167</v>
      </c>
      <c r="N101" s="413"/>
      <c r="O101" s="414">
        <v>0</v>
      </c>
      <c r="P101" s="400">
        <v>0</v>
      </c>
      <c r="Q101" s="413"/>
      <c r="R101" s="412">
        <v>0</v>
      </c>
      <c r="S101" s="401">
        <v>0</v>
      </c>
      <c r="T101" s="413"/>
      <c r="U101" s="414">
        <v>0</v>
      </c>
      <c r="V101" s="400">
        <v>0</v>
      </c>
      <c r="W101" s="413"/>
      <c r="X101" s="413"/>
      <c r="Y101" s="402"/>
      <c r="Z101" s="413"/>
      <c r="AA101" s="413"/>
      <c r="AB101" s="402"/>
      <c r="AC101" s="413"/>
      <c r="AD101" s="412">
        <v>7.8167</v>
      </c>
      <c r="AE101" s="401">
        <v>7.8167</v>
      </c>
      <c r="AF101" s="413"/>
      <c r="AG101" s="412">
        <v>6.5138999999999996</v>
      </c>
      <c r="AH101" s="401">
        <v>6.5138999999999996</v>
      </c>
      <c r="AI101" s="413"/>
      <c r="AJ101" s="412">
        <v>7.8167</v>
      </c>
      <c r="AK101" s="401">
        <v>7.8167</v>
      </c>
      <c r="AL101" s="413"/>
      <c r="AM101" s="412">
        <v>7.8167</v>
      </c>
      <c r="AN101" s="401">
        <v>7.8167</v>
      </c>
      <c r="AO101" s="413"/>
      <c r="AP101" s="412">
        <v>0</v>
      </c>
      <c r="AQ101" s="401">
        <v>0</v>
      </c>
      <c r="AR101" s="413"/>
      <c r="AS101" s="412">
        <v>0</v>
      </c>
      <c r="AT101" s="401">
        <v>0</v>
      </c>
      <c r="AU101" s="413"/>
      <c r="AV101" s="412">
        <v>7.2084829099999999</v>
      </c>
      <c r="AW101" s="401">
        <v>7.2084829099999999</v>
      </c>
      <c r="AX101" s="413"/>
      <c r="AY101" s="412">
        <v>7.2084829099999999</v>
      </c>
      <c r="AZ101" s="401">
        <v>7.2084829099999999</v>
      </c>
      <c r="BA101" s="413"/>
      <c r="BB101" s="412">
        <v>7.2084829099999999</v>
      </c>
      <c r="BC101" s="401">
        <v>7.2084829099999999</v>
      </c>
      <c r="BD101" s="413"/>
      <c r="BE101" s="413"/>
      <c r="BF101" s="402"/>
      <c r="BG101" s="413"/>
      <c r="BH101" s="413"/>
      <c r="BI101" s="402"/>
      <c r="BJ101" s="413"/>
      <c r="BK101" s="414">
        <v>-7.2084829099999999</v>
      </c>
      <c r="BL101" s="400">
        <v>-7.2084829099999999</v>
      </c>
      <c r="BM101" s="413"/>
      <c r="BN101" s="412">
        <v>0.60821709000000002</v>
      </c>
      <c r="BO101" s="401">
        <v>0.60821709000000002</v>
      </c>
      <c r="BP101" s="413"/>
      <c r="BQ101" s="415">
        <v>92.219004311000006</v>
      </c>
      <c r="BR101" s="416">
        <v>92.219004311000006</v>
      </c>
      <c r="BS101" s="413"/>
      <c r="BT101" s="415">
        <v>92.219004311000006</v>
      </c>
      <c r="BU101" s="416">
        <v>92.219004311000006</v>
      </c>
      <c r="BV101" s="416"/>
      <c r="BW101" s="384"/>
      <c r="BX101" s="408">
        <f t="shared" si="43"/>
        <v>0</v>
      </c>
      <c r="BY101" s="408">
        <f t="shared" si="43"/>
        <v>0</v>
      </c>
      <c r="BZ101" s="408">
        <f t="shared" si="43"/>
        <v>0</v>
      </c>
      <c r="CA101" s="408">
        <f t="shared" si="42"/>
        <v>0</v>
      </c>
      <c r="CB101" s="408">
        <f t="shared" si="42"/>
        <v>0</v>
      </c>
      <c r="CC101" s="408">
        <f t="shared" si="42"/>
        <v>0</v>
      </c>
      <c r="CD101" s="409">
        <f t="shared" si="44"/>
        <v>0</v>
      </c>
      <c r="CE101" s="409">
        <f t="shared" si="44"/>
        <v>7.2084829099999999</v>
      </c>
      <c r="CF101" s="409">
        <f t="shared" si="44"/>
        <v>7.2084829099999999</v>
      </c>
      <c r="CG101" s="409">
        <f t="shared" si="45"/>
        <v>0</v>
      </c>
      <c r="CH101" s="409">
        <f t="shared" si="45"/>
        <v>-7.2084829099999999</v>
      </c>
      <c r="CI101" s="409">
        <f t="shared" si="45"/>
        <v>-7.2084829099999999</v>
      </c>
      <c r="CJ101" s="408">
        <f t="shared" si="46"/>
        <v>0</v>
      </c>
      <c r="CK101" s="408">
        <f t="shared" si="46"/>
        <v>0</v>
      </c>
      <c r="CL101" s="408">
        <f t="shared" si="46"/>
        <v>0</v>
      </c>
      <c r="CM101" s="384"/>
      <c r="CN101" s="410">
        <f t="shared" si="37"/>
        <v>0</v>
      </c>
      <c r="CO101" s="399">
        <f t="shared" si="40"/>
        <v>0</v>
      </c>
      <c r="CP101" s="399">
        <f t="shared" si="41"/>
        <v>0</v>
      </c>
      <c r="CQ101" s="333">
        <f t="shared" si="38"/>
        <v>0</v>
      </c>
      <c r="CR101" s="333">
        <f t="shared" si="38"/>
        <v>0</v>
      </c>
      <c r="CS101" s="333">
        <f t="shared" si="38"/>
        <v>0</v>
      </c>
      <c r="CT101" s="333">
        <f t="shared" si="39"/>
        <v>0</v>
      </c>
      <c r="CU101" s="333">
        <f t="shared" si="39"/>
        <v>0</v>
      </c>
      <c r="CV101" s="333">
        <f t="shared" si="39"/>
        <v>0</v>
      </c>
    </row>
    <row r="102" spans="1:100" s="418" customFormat="1" ht="17.25" customHeight="1">
      <c r="A102" s="407" t="s">
        <v>357</v>
      </c>
      <c r="B102" s="377" t="s">
        <v>357</v>
      </c>
      <c r="C102" s="373" t="s">
        <v>357</v>
      </c>
      <c r="D102" s="377" t="s">
        <v>366</v>
      </c>
      <c r="E102" s="413"/>
      <c r="F102" s="414">
        <v>0</v>
      </c>
      <c r="G102" s="400">
        <v>0</v>
      </c>
      <c r="H102" s="413"/>
      <c r="I102" s="412">
        <v>0</v>
      </c>
      <c r="J102" s="401">
        <v>0</v>
      </c>
      <c r="K102" s="413"/>
      <c r="L102" s="414">
        <v>0</v>
      </c>
      <c r="M102" s="400">
        <v>0</v>
      </c>
      <c r="N102" s="413"/>
      <c r="O102" s="412">
        <v>2.7669000000000001</v>
      </c>
      <c r="P102" s="401">
        <v>2.7669000000000001</v>
      </c>
      <c r="Q102" s="413"/>
      <c r="R102" s="412">
        <v>0</v>
      </c>
      <c r="S102" s="401">
        <v>0</v>
      </c>
      <c r="T102" s="413"/>
      <c r="U102" s="412">
        <v>2.7669000000000001</v>
      </c>
      <c r="V102" s="401">
        <v>2.7669000000000001</v>
      </c>
      <c r="W102" s="413"/>
      <c r="X102" s="413"/>
      <c r="Y102" s="402"/>
      <c r="Z102" s="413"/>
      <c r="AA102" s="413"/>
      <c r="AB102" s="402"/>
      <c r="AC102" s="413"/>
      <c r="AD102" s="414">
        <v>0</v>
      </c>
      <c r="AE102" s="400">
        <v>0</v>
      </c>
      <c r="AF102" s="413"/>
      <c r="AG102" s="414">
        <v>0</v>
      </c>
      <c r="AH102" s="400">
        <v>0</v>
      </c>
      <c r="AI102" s="413"/>
      <c r="AJ102" s="414">
        <v>0</v>
      </c>
      <c r="AK102" s="400">
        <v>0</v>
      </c>
      <c r="AL102" s="413"/>
      <c r="AM102" s="414">
        <v>0</v>
      </c>
      <c r="AN102" s="400">
        <v>0</v>
      </c>
      <c r="AO102" s="413"/>
      <c r="AP102" s="412">
        <v>0</v>
      </c>
      <c r="AQ102" s="401">
        <v>0</v>
      </c>
      <c r="AR102" s="413"/>
      <c r="AS102" s="412">
        <v>0</v>
      </c>
      <c r="AT102" s="401">
        <v>0</v>
      </c>
      <c r="AU102" s="413"/>
      <c r="AV102" s="414">
        <v>0</v>
      </c>
      <c r="AW102" s="400">
        <v>0</v>
      </c>
      <c r="AX102" s="413"/>
      <c r="AY102" s="414">
        <v>0</v>
      </c>
      <c r="AZ102" s="400">
        <v>0</v>
      </c>
      <c r="BA102" s="413"/>
      <c r="BB102" s="414">
        <v>0</v>
      </c>
      <c r="BC102" s="400">
        <v>0</v>
      </c>
      <c r="BD102" s="413"/>
      <c r="BE102" s="413"/>
      <c r="BF102" s="402"/>
      <c r="BG102" s="413"/>
      <c r="BH102" s="413"/>
      <c r="BI102" s="402"/>
      <c r="BJ102" s="413"/>
      <c r="BK102" s="414">
        <v>2.7669000000000001</v>
      </c>
      <c r="BL102" s="400">
        <v>2.7669000000000001</v>
      </c>
      <c r="BM102" s="413"/>
      <c r="BN102" s="414">
        <v>0</v>
      </c>
      <c r="BO102" s="400">
        <v>0</v>
      </c>
      <c r="BP102" s="413"/>
      <c r="BQ102" s="417">
        <v>0</v>
      </c>
      <c r="BR102" s="403">
        <v>0</v>
      </c>
      <c r="BS102" s="413"/>
      <c r="BT102" s="417">
        <v>0</v>
      </c>
      <c r="BU102" s="403">
        <v>0</v>
      </c>
      <c r="BV102" s="403"/>
      <c r="BW102" s="384"/>
      <c r="BX102" s="408">
        <f t="shared" si="43"/>
        <v>0</v>
      </c>
      <c r="BY102" s="408">
        <f t="shared" si="43"/>
        <v>0</v>
      </c>
      <c r="BZ102" s="408">
        <f t="shared" si="43"/>
        <v>0</v>
      </c>
      <c r="CA102" s="408">
        <f t="shared" si="42"/>
        <v>0</v>
      </c>
      <c r="CB102" s="408">
        <f t="shared" si="42"/>
        <v>0</v>
      </c>
      <c r="CC102" s="408">
        <f t="shared" si="42"/>
        <v>0</v>
      </c>
      <c r="CD102" s="409">
        <f t="shared" si="44"/>
        <v>0</v>
      </c>
      <c r="CE102" s="409">
        <f t="shared" si="44"/>
        <v>0</v>
      </c>
      <c r="CF102" s="409">
        <f t="shared" si="44"/>
        <v>0</v>
      </c>
      <c r="CG102" s="409">
        <f t="shared" si="45"/>
        <v>0</v>
      </c>
      <c r="CH102" s="409">
        <f t="shared" si="45"/>
        <v>0</v>
      </c>
      <c r="CI102" s="409">
        <f t="shared" si="45"/>
        <v>0</v>
      </c>
      <c r="CJ102" s="408">
        <f t="shared" si="46"/>
        <v>0</v>
      </c>
      <c r="CK102" s="408">
        <f t="shared" si="46"/>
        <v>0</v>
      </c>
      <c r="CL102" s="408">
        <f t="shared" si="46"/>
        <v>0</v>
      </c>
      <c r="CM102" s="384"/>
      <c r="CN102" s="410">
        <f t="shared" si="37"/>
        <v>0</v>
      </c>
      <c r="CO102" s="399">
        <f t="shared" si="40"/>
        <v>0</v>
      </c>
      <c r="CP102" s="399">
        <f t="shared" si="41"/>
        <v>0</v>
      </c>
      <c r="CQ102" s="333">
        <f t="shared" si="38"/>
        <v>0</v>
      </c>
      <c r="CR102" s="333">
        <f t="shared" si="38"/>
        <v>0</v>
      </c>
      <c r="CS102" s="333">
        <f t="shared" si="38"/>
        <v>0</v>
      </c>
      <c r="CT102" s="333">
        <f t="shared" si="39"/>
        <v>0</v>
      </c>
      <c r="CU102" s="333">
        <f t="shared" si="39"/>
        <v>0</v>
      </c>
      <c r="CV102" s="333">
        <f t="shared" si="39"/>
        <v>0</v>
      </c>
    </row>
    <row r="103" spans="1:100" s="418" customFormat="1" ht="17.25" customHeight="1">
      <c r="A103" s="407" t="s">
        <v>357</v>
      </c>
      <c r="B103" s="377" t="s">
        <v>357</v>
      </c>
      <c r="C103" s="373" t="s">
        <v>357</v>
      </c>
      <c r="D103" s="377" t="s">
        <v>367</v>
      </c>
      <c r="E103" s="413"/>
      <c r="F103" s="414">
        <v>0.1066</v>
      </c>
      <c r="G103" s="400">
        <v>0.1066</v>
      </c>
      <c r="H103" s="413"/>
      <c r="I103" s="412">
        <v>0</v>
      </c>
      <c r="J103" s="401">
        <v>0</v>
      </c>
      <c r="K103" s="413"/>
      <c r="L103" s="414">
        <v>0.1066</v>
      </c>
      <c r="M103" s="400">
        <v>0.1066</v>
      </c>
      <c r="N103" s="413"/>
      <c r="O103" s="412">
        <v>0</v>
      </c>
      <c r="P103" s="401">
        <v>0</v>
      </c>
      <c r="Q103" s="413"/>
      <c r="R103" s="412">
        <v>0</v>
      </c>
      <c r="S103" s="401">
        <v>0</v>
      </c>
      <c r="T103" s="413"/>
      <c r="U103" s="412">
        <v>0</v>
      </c>
      <c r="V103" s="401">
        <v>0</v>
      </c>
      <c r="W103" s="413"/>
      <c r="X103" s="413"/>
      <c r="Y103" s="402"/>
      <c r="Z103" s="413"/>
      <c r="AA103" s="413"/>
      <c r="AB103" s="402"/>
      <c r="AC103" s="413"/>
      <c r="AD103" s="414">
        <v>0.1066</v>
      </c>
      <c r="AE103" s="400">
        <v>0.1066</v>
      </c>
      <c r="AF103" s="413"/>
      <c r="AG103" s="414">
        <v>8.8999999999999996E-2</v>
      </c>
      <c r="AH103" s="400">
        <v>8.8999999999999996E-2</v>
      </c>
      <c r="AI103" s="413"/>
      <c r="AJ103" s="414">
        <v>0.1066</v>
      </c>
      <c r="AK103" s="400">
        <v>0.1066</v>
      </c>
      <c r="AL103" s="413"/>
      <c r="AM103" s="414">
        <v>0.1066</v>
      </c>
      <c r="AN103" s="400">
        <v>0.1066</v>
      </c>
      <c r="AO103" s="413"/>
      <c r="AP103" s="412">
        <v>0</v>
      </c>
      <c r="AQ103" s="401">
        <v>0</v>
      </c>
      <c r="AR103" s="413"/>
      <c r="AS103" s="412">
        <v>0</v>
      </c>
      <c r="AT103" s="401">
        <v>0</v>
      </c>
      <c r="AU103" s="413"/>
      <c r="AV103" s="414">
        <v>0.22633812</v>
      </c>
      <c r="AW103" s="400">
        <v>0.22633812</v>
      </c>
      <c r="AX103" s="413"/>
      <c r="AY103" s="414">
        <v>0.22633812</v>
      </c>
      <c r="AZ103" s="400">
        <v>0.22633812</v>
      </c>
      <c r="BA103" s="413"/>
      <c r="BB103" s="414">
        <v>0.22633812</v>
      </c>
      <c r="BC103" s="400">
        <v>0.22633812</v>
      </c>
      <c r="BD103" s="413"/>
      <c r="BE103" s="413"/>
      <c r="BF103" s="402"/>
      <c r="BG103" s="413"/>
      <c r="BH103" s="413"/>
      <c r="BI103" s="402"/>
      <c r="BJ103" s="413"/>
      <c r="BK103" s="414">
        <v>-0.22633812</v>
      </c>
      <c r="BL103" s="400">
        <v>-0.22633812</v>
      </c>
      <c r="BM103" s="413"/>
      <c r="BN103" s="414">
        <v>-0.11973812</v>
      </c>
      <c r="BO103" s="400">
        <v>-0.11973812</v>
      </c>
      <c r="BP103" s="413"/>
      <c r="BQ103" s="417">
        <v>212.32469043200001</v>
      </c>
      <c r="BR103" s="403">
        <v>212.32469043200001</v>
      </c>
      <c r="BS103" s="413"/>
      <c r="BT103" s="417">
        <v>212.32469043200001</v>
      </c>
      <c r="BU103" s="403">
        <v>212.32469043200001</v>
      </c>
      <c r="BV103" s="403"/>
      <c r="BW103" s="384"/>
      <c r="BX103" s="408">
        <f t="shared" si="43"/>
        <v>0</v>
      </c>
      <c r="BY103" s="408">
        <f t="shared" si="43"/>
        <v>0</v>
      </c>
      <c r="BZ103" s="408">
        <f t="shared" si="43"/>
        <v>0</v>
      </c>
      <c r="CA103" s="408">
        <f t="shared" si="42"/>
        <v>0</v>
      </c>
      <c r="CB103" s="408">
        <f t="shared" si="42"/>
        <v>0</v>
      </c>
      <c r="CC103" s="408">
        <f t="shared" si="42"/>
        <v>0</v>
      </c>
      <c r="CD103" s="409">
        <f t="shared" si="44"/>
        <v>0</v>
      </c>
      <c r="CE103" s="409">
        <f t="shared" si="44"/>
        <v>0.22633812</v>
      </c>
      <c r="CF103" s="409">
        <f t="shared" si="44"/>
        <v>0.22633812</v>
      </c>
      <c r="CG103" s="409">
        <f t="shared" si="45"/>
        <v>0</v>
      </c>
      <c r="CH103" s="409">
        <f t="shared" si="45"/>
        <v>-0.22633812</v>
      </c>
      <c r="CI103" s="409">
        <f t="shared" si="45"/>
        <v>-0.22633812</v>
      </c>
      <c r="CJ103" s="408">
        <f t="shared" si="46"/>
        <v>0</v>
      </c>
      <c r="CK103" s="408">
        <f t="shared" si="46"/>
        <v>0</v>
      </c>
      <c r="CL103" s="408">
        <f t="shared" si="46"/>
        <v>0</v>
      </c>
      <c r="CM103" s="384"/>
      <c r="CN103" s="410">
        <f t="shared" si="37"/>
        <v>0</v>
      </c>
      <c r="CO103" s="399">
        <f t="shared" si="40"/>
        <v>0</v>
      </c>
      <c r="CP103" s="399">
        <f t="shared" si="41"/>
        <v>0</v>
      </c>
      <c r="CQ103" s="333">
        <f t="shared" si="38"/>
        <v>0</v>
      </c>
      <c r="CR103" s="333">
        <f t="shared" si="38"/>
        <v>0</v>
      </c>
      <c r="CS103" s="333">
        <f t="shared" si="38"/>
        <v>0</v>
      </c>
      <c r="CT103" s="333">
        <f t="shared" si="39"/>
        <v>0</v>
      </c>
      <c r="CU103" s="333">
        <f t="shared" si="39"/>
        <v>0</v>
      </c>
      <c r="CV103" s="333">
        <f t="shared" si="39"/>
        <v>0</v>
      </c>
    </row>
    <row r="104" spans="1:100" s="418" customFormat="1" ht="17.25" customHeight="1">
      <c r="A104" s="407" t="s">
        <v>357</v>
      </c>
      <c r="B104" s="377" t="s">
        <v>357</v>
      </c>
      <c r="C104" s="373" t="s">
        <v>357</v>
      </c>
      <c r="D104" s="377" t="s">
        <v>368</v>
      </c>
      <c r="E104" s="413"/>
      <c r="F104" s="412">
        <v>0.7</v>
      </c>
      <c r="G104" s="401">
        <v>0.7</v>
      </c>
      <c r="H104" s="413"/>
      <c r="I104" s="412">
        <v>0</v>
      </c>
      <c r="J104" s="401">
        <v>0</v>
      </c>
      <c r="K104" s="413"/>
      <c r="L104" s="412">
        <v>0.7</v>
      </c>
      <c r="M104" s="401">
        <v>0.7</v>
      </c>
      <c r="N104" s="413"/>
      <c r="O104" s="414">
        <v>0</v>
      </c>
      <c r="P104" s="400">
        <v>0</v>
      </c>
      <c r="Q104" s="413"/>
      <c r="R104" s="414">
        <v>0</v>
      </c>
      <c r="S104" s="400">
        <v>0</v>
      </c>
      <c r="T104" s="413"/>
      <c r="U104" s="414">
        <v>0</v>
      </c>
      <c r="V104" s="400">
        <v>0</v>
      </c>
      <c r="W104" s="413"/>
      <c r="X104" s="413"/>
      <c r="Y104" s="402"/>
      <c r="Z104" s="413"/>
      <c r="AA104" s="413"/>
      <c r="AB104" s="402"/>
      <c r="AC104" s="413"/>
      <c r="AD104" s="414">
        <v>0.7</v>
      </c>
      <c r="AE104" s="400">
        <v>0.7</v>
      </c>
      <c r="AF104" s="413"/>
      <c r="AG104" s="412">
        <v>0.58340000000000003</v>
      </c>
      <c r="AH104" s="401">
        <v>0.58340000000000003</v>
      </c>
      <c r="AI104" s="413"/>
      <c r="AJ104" s="412">
        <v>0.7</v>
      </c>
      <c r="AK104" s="401">
        <v>0.7</v>
      </c>
      <c r="AL104" s="413"/>
      <c r="AM104" s="412">
        <v>0.7</v>
      </c>
      <c r="AN104" s="401">
        <v>0.7</v>
      </c>
      <c r="AO104" s="413"/>
      <c r="AP104" s="412">
        <v>0</v>
      </c>
      <c r="AQ104" s="401">
        <v>0</v>
      </c>
      <c r="AR104" s="413"/>
      <c r="AS104" s="412">
        <v>3.2268529999999997E-2</v>
      </c>
      <c r="AT104" s="401">
        <v>3.2268529999999997E-2</v>
      </c>
      <c r="AU104" s="413"/>
      <c r="AV104" s="412">
        <v>0.61012116999999999</v>
      </c>
      <c r="AW104" s="401">
        <v>0.61012116999999999</v>
      </c>
      <c r="AX104" s="413"/>
      <c r="AY104" s="412">
        <v>0.64238969999999995</v>
      </c>
      <c r="AZ104" s="401">
        <v>0.64238969999999995</v>
      </c>
      <c r="BA104" s="413"/>
      <c r="BB104" s="412">
        <v>0.61012116999999999</v>
      </c>
      <c r="BC104" s="401">
        <v>0.61012116999999999</v>
      </c>
      <c r="BD104" s="413"/>
      <c r="BE104" s="413"/>
      <c r="BF104" s="402"/>
      <c r="BG104" s="413"/>
      <c r="BH104" s="413"/>
      <c r="BI104" s="402"/>
      <c r="BJ104" s="413"/>
      <c r="BK104" s="414">
        <v>-0.61012116999999999</v>
      </c>
      <c r="BL104" s="400">
        <v>-0.61012116999999999</v>
      </c>
      <c r="BM104" s="413"/>
      <c r="BN104" s="412">
        <v>8.9878830000000007E-2</v>
      </c>
      <c r="BO104" s="401">
        <v>8.9878830000000007E-2</v>
      </c>
      <c r="BP104" s="413"/>
      <c r="BQ104" s="415">
        <v>87.160167142999995</v>
      </c>
      <c r="BR104" s="416">
        <v>87.160167142999995</v>
      </c>
      <c r="BS104" s="413"/>
      <c r="BT104" s="415">
        <v>91.769957142999999</v>
      </c>
      <c r="BU104" s="416">
        <v>91.769957142999999</v>
      </c>
      <c r="BV104" s="416"/>
      <c r="BW104" s="384"/>
      <c r="BX104" s="408">
        <f t="shared" si="43"/>
        <v>0</v>
      </c>
      <c r="BY104" s="408">
        <f t="shared" si="43"/>
        <v>0</v>
      </c>
      <c r="BZ104" s="408">
        <f t="shared" si="43"/>
        <v>0</v>
      </c>
      <c r="CA104" s="408">
        <f t="shared" si="42"/>
        <v>0</v>
      </c>
      <c r="CB104" s="408">
        <f t="shared" si="42"/>
        <v>0</v>
      </c>
      <c r="CC104" s="408">
        <f t="shared" si="42"/>
        <v>0</v>
      </c>
      <c r="CD104" s="409">
        <f t="shared" si="44"/>
        <v>0</v>
      </c>
      <c r="CE104" s="409">
        <f t="shared" si="44"/>
        <v>0.61012116999999999</v>
      </c>
      <c r="CF104" s="409">
        <f t="shared" si="44"/>
        <v>0.61012116999999999</v>
      </c>
      <c r="CG104" s="409">
        <f t="shared" si="45"/>
        <v>0</v>
      </c>
      <c r="CH104" s="409">
        <f t="shared" si="45"/>
        <v>-0.61012116999999999</v>
      </c>
      <c r="CI104" s="409">
        <f t="shared" si="45"/>
        <v>-0.61012116999999999</v>
      </c>
      <c r="CJ104" s="408">
        <f t="shared" si="46"/>
        <v>0</v>
      </c>
      <c r="CK104" s="408">
        <f t="shared" si="46"/>
        <v>0</v>
      </c>
      <c r="CL104" s="408">
        <f t="shared" si="46"/>
        <v>0</v>
      </c>
      <c r="CM104" s="384"/>
      <c r="CN104" s="410">
        <f t="shared" si="37"/>
        <v>0</v>
      </c>
      <c r="CO104" s="399">
        <f t="shared" si="40"/>
        <v>0</v>
      </c>
      <c r="CP104" s="399">
        <f t="shared" si="41"/>
        <v>0</v>
      </c>
      <c r="CQ104" s="333">
        <f t="shared" si="38"/>
        <v>0</v>
      </c>
      <c r="CR104" s="333">
        <f t="shared" si="38"/>
        <v>0</v>
      </c>
      <c r="CS104" s="333">
        <f t="shared" si="38"/>
        <v>0</v>
      </c>
      <c r="CT104" s="333">
        <f t="shared" si="39"/>
        <v>0</v>
      </c>
      <c r="CU104" s="333">
        <f t="shared" si="39"/>
        <v>0</v>
      </c>
      <c r="CV104" s="333">
        <f t="shared" si="39"/>
        <v>0</v>
      </c>
    </row>
    <row r="105" spans="1:100" s="418" customFormat="1" ht="17.25" customHeight="1">
      <c r="A105" s="407" t="s">
        <v>357</v>
      </c>
      <c r="B105" s="377" t="s">
        <v>357</v>
      </c>
      <c r="C105" s="373" t="s">
        <v>357</v>
      </c>
      <c r="D105" s="377" t="s">
        <v>369</v>
      </c>
      <c r="E105" s="413"/>
      <c r="F105" s="414">
        <v>0.75029999999999997</v>
      </c>
      <c r="G105" s="400">
        <v>0.75029999999999997</v>
      </c>
      <c r="H105" s="413"/>
      <c r="I105" s="412">
        <v>0</v>
      </c>
      <c r="J105" s="401">
        <v>0</v>
      </c>
      <c r="K105" s="413"/>
      <c r="L105" s="414">
        <v>0.75029999999999997</v>
      </c>
      <c r="M105" s="400">
        <v>0.75029999999999997</v>
      </c>
      <c r="N105" s="413"/>
      <c r="O105" s="412">
        <v>0</v>
      </c>
      <c r="P105" s="401">
        <v>0</v>
      </c>
      <c r="Q105" s="413"/>
      <c r="R105" s="412">
        <v>0</v>
      </c>
      <c r="S105" s="401">
        <v>0</v>
      </c>
      <c r="T105" s="413"/>
      <c r="U105" s="412">
        <v>0</v>
      </c>
      <c r="V105" s="401">
        <v>0</v>
      </c>
      <c r="W105" s="413"/>
      <c r="X105" s="413"/>
      <c r="Y105" s="402"/>
      <c r="Z105" s="413"/>
      <c r="AA105" s="413"/>
      <c r="AB105" s="402"/>
      <c r="AC105" s="413"/>
      <c r="AD105" s="414">
        <v>0.75029999999999997</v>
      </c>
      <c r="AE105" s="400">
        <v>0.75029999999999997</v>
      </c>
      <c r="AF105" s="413"/>
      <c r="AG105" s="414">
        <v>0.62529999999999997</v>
      </c>
      <c r="AH105" s="400">
        <v>0.62529999999999997</v>
      </c>
      <c r="AI105" s="413"/>
      <c r="AJ105" s="414">
        <v>0.75029999999999997</v>
      </c>
      <c r="AK105" s="400">
        <v>0.75029999999999997</v>
      </c>
      <c r="AL105" s="413"/>
      <c r="AM105" s="414">
        <v>0.75029999999999997</v>
      </c>
      <c r="AN105" s="400">
        <v>0.75029999999999997</v>
      </c>
      <c r="AO105" s="413"/>
      <c r="AP105" s="412">
        <v>0</v>
      </c>
      <c r="AQ105" s="401">
        <v>0</v>
      </c>
      <c r="AR105" s="413"/>
      <c r="AS105" s="412">
        <v>2.3599999999999999E-2</v>
      </c>
      <c r="AT105" s="401">
        <v>2.3599999999999999E-2</v>
      </c>
      <c r="AU105" s="413"/>
      <c r="AV105" s="414">
        <v>0.37620900000000002</v>
      </c>
      <c r="AW105" s="400">
        <v>0.37620900000000002</v>
      </c>
      <c r="AX105" s="413"/>
      <c r="AY105" s="414">
        <v>0.39980900000000003</v>
      </c>
      <c r="AZ105" s="400">
        <v>0.39980900000000003</v>
      </c>
      <c r="BA105" s="413"/>
      <c r="BB105" s="414">
        <v>0.37620900000000002</v>
      </c>
      <c r="BC105" s="400">
        <v>0.37620900000000002</v>
      </c>
      <c r="BD105" s="413"/>
      <c r="BE105" s="413"/>
      <c r="BF105" s="402"/>
      <c r="BG105" s="413"/>
      <c r="BH105" s="413"/>
      <c r="BI105" s="402"/>
      <c r="BJ105" s="413"/>
      <c r="BK105" s="414">
        <v>-0.37620900000000002</v>
      </c>
      <c r="BL105" s="400">
        <v>-0.37620900000000002</v>
      </c>
      <c r="BM105" s="413"/>
      <c r="BN105" s="414">
        <v>0.37409100000000001</v>
      </c>
      <c r="BO105" s="400">
        <v>0.37409100000000001</v>
      </c>
      <c r="BP105" s="413"/>
      <c r="BQ105" s="417">
        <v>50.141143542999998</v>
      </c>
      <c r="BR105" s="403">
        <v>50.141143542999998</v>
      </c>
      <c r="BS105" s="413"/>
      <c r="BT105" s="417">
        <v>53.286552045999997</v>
      </c>
      <c r="BU105" s="403">
        <v>53.286552045999997</v>
      </c>
      <c r="BV105" s="403"/>
      <c r="BW105" s="384"/>
      <c r="BX105" s="408">
        <f t="shared" si="43"/>
        <v>0</v>
      </c>
      <c r="BY105" s="408">
        <f t="shared" si="43"/>
        <v>0</v>
      </c>
      <c r="BZ105" s="408">
        <f t="shared" si="43"/>
        <v>0</v>
      </c>
      <c r="CA105" s="408">
        <f t="shared" si="42"/>
        <v>0</v>
      </c>
      <c r="CB105" s="408">
        <f t="shared" si="42"/>
        <v>0</v>
      </c>
      <c r="CC105" s="408">
        <f t="shared" si="42"/>
        <v>0</v>
      </c>
      <c r="CD105" s="409">
        <f t="shared" si="44"/>
        <v>0</v>
      </c>
      <c r="CE105" s="409">
        <f t="shared" si="44"/>
        <v>0.37620900000000002</v>
      </c>
      <c r="CF105" s="409">
        <f t="shared" si="44"/>
        <v>0.37620900000000002</v>
      </c>
      <c r="CG105" s="409">
        <f t="shared" si="45"/>
        <v>0</v>
      </c>
      <c r="CH105" s="409">
        <f t="shared" si="45"/>
        <v>-0.37620900000000002</v>
      </c>
      <c r="CI105" s="409">
        <f t="shared" si="45"/>
        <v>-0.37620900000000002</v>
      </c>
      <c r="CJ105" s="408">
        <f t="shared" si="46"/>
        <v>0</v>
      </c>
      <c r="CK105" s="408">
        <f t="shared" si="46"/>
        <v>0</v>
      </c>
      <c r="CL105" s="408">
        <f t="shared" si="46"/>
        <v>0</v>
      </c>
      <c r="CM105" s="384"/>
      <c r="CN105" s="410">
        <f t="shared" si="37"/>
        <v>0</v>
      </c>
      <c r="CO105" s="399">
        <f t="shared" si="40"/>
        <v>0</v>
      </c>
      <c r="CP105" s="399">
        <f t="shared" si="41"/>
        <v>0</v>
      </c>
      <c r="CQ105" s="333">
        <f t="shared" si="38"/>
        <v>0</v>
      </c>
      <c r="CR105" s="333">
        <f t="shared" si="38"/>
        <v>0</v>
      </c>
      <c r="CS105" s="333">
        <f t="shared" si="38"/>
        <v>0</v>
      </c>
      <c r="CT105" s="333">
        <f t="shared" si="39"/>
        <v>0</v>
      </c>
      <c r="CU105" s="333">
        <f t="shared" si="39"/>
        <v>0</v>
      </c>
      <c r="CV105" s="333">
        <f t="shared" si="39"/>
        <v>0</v>
      </c>
    </row>
    <row r="106" spans="1:100" s="418" customFormat="1" ht="17.25" customHeight="1">
      <c r="A106" s="407" t="s">
        <v>357</v>
      </c>
      <c r="B106" s="377" t="s">
        <v>357</v>
      </c>
      <c r="C106" s="373" t="s">
        <v>357</v>
      </c>
      <c r="D106" s="377" t="s">
        <v>370</v>
      </c>
      <c r="E106" s="413"/>
      <c r="F106" s="414">
        <v>1.21</v>
      </c>
      <c r="G106" s="400">
        <v>1.21</v>
      </c>
      <c r="H106" s="413"/>
      <c r="I106" s="412">
        <v>0</v>
      </c>
      <c r="J106" s="401">
        <v>0</v>
      </c>
      <c r="K106" s="413"/>
      <c r="L106" s="414">
        <v>1.21</v>
      </c>
      <c r="M106" s="400">
        <v>1.21</v>
      </c>
      <c r="N106" s="413"/>
      <c r="O106" s="412">
        <v>0</v>
      </c>
      <c r="P106" s="401">
        <v>0</v>
      </c>
      <c r="Q106" s="413"/>
      <c r="R106" s="412">
        <v>0</v>
      </c>
      <c r="S106" s="401">
        <v>0</v>
      </c>
      <c r="T106" s="413"/>
      <c r="U106" s="412">
        <v>0</v>
      </c>
      <c r="V106" s="401">
        <v>0</v>
      </c>
      <c r="W106" s="413"/>
      <c r="X106" s="413"/>
      <c r="Y106" s="402"/>
      <c r="Z106" s="413"/>
      <c r="AA106" s="413"/>
      <c r="AB106" s="402"/>
      <c r="AC106" s="413"/>
      <c r="AD106" s="414">
        <v>1.21</v>
      </c>
      <c r="AE106" s="400">
        <v>1.21</v>
      </c>
      <c r="AF106" s="413"/>
      <c r="AG106" s="414">
        <v>1.0084</v>
      </c>
      <c r="AH106" s="400">
        <v>1.0084</v>
      </c>
      <c r="AI106" s="413"/>
      <c r="AJ106" s="414">
        <v>1.21</v>
      </c>
      <c r="AK106" s="400">
        <v>1.21</v>
      </c>
      <c r="AL106" s="413"/>
      <c r="AM106" s="414">
        <v>1.21</v>
      </c>
      <c r="AN106" s="400">
        <v>1.21</v>
      </c>
      <c r="AO106" s="413"/>
      <c r="AP106" s="412">
        <v>0</v>
      </c>
      <c r="AQ106" s="401">
        <v>0</v>
      </c>
      <c r="AR106" s="413"/>
      <c r="AS106" s="412">
        <v>0</v>
      </c>
      <c r="AT106" s="401">
        <v>0</v>
      </c>
      <c r="AU106" s="413"/>
      <c r="AV106" s="414">
        <v>0.85023740999999997</v>
      </c>
      <c r="AW106" s="400">
        <v>0.85023740999999997</v>
      </c>
      <c r="AX106" s="413"/>
      <c r="AY106" s="414">
        <v>0.85023740999999997</v>
      </c>
      <c r="AZ106" s="400">
        <v>0.85023740999999997</v>
      </c>
      <c r="BA106" s="413"/>
      <c r="BB106" s="414">
        <v>0.85023740999999997</v>
      </c>
      <c r="BC106" s="400">
        <v>0.85023740999999997</v>
      </c>
      <c r="BD106" s="413"/>
      <c r="BE106" s="413"/>
      <c r="BF106" s="402"/>
      <c r="BG106" s="413"/>
      <c r="BH106" s="413"/>
      <c r="BI106" s="402"/>
      <c r="BJ106" s="413"/>
      <c r="BK106" s="414">
        <v>-0.85023740999999997</v>
      </c>
      <c r="BL106" s="400">
        <v>-0.85023740999999997</v>
      </c>
      <c r="BM106" s="413"/>
      <c r="BN106" s="414">
        <v>0.35976258999999999</v>
      </c>
      <c r="BO106" s="400">
        <v>0.35976258999999999</v>
      </c>
      <c r="BP106" s="413"/>
      <c r="BQ106" s="417">
        <v>70.267554544999996</v>
      </c>
      <c r="BR106" s="403">
        <v>70.267554544999996</v>
      </c>
      <c r="BS106" s="413"/>
      <c r="BT106" s="417">
        <v>70.267554544999996</v>
      </c>
      <c r="BU106" s="403">
        <v>70.267554544999996</v>
      </c>
      <c r="BV106" s="403"/>
      <c r="BW106" s="384"/>
      <c r="BX106" s="408">
        <f t="shared" si="43"/>
        <v>0</v>
      </c>
      <c r="BY106" s="408">
        <f t="shared" si="43"/>
        <v>0</v>
      </c>
      <c r="BZ106" s="408">
        <f t="shared" si="43"/>
        <v>0</v>
      </c>
      <c r="CA106" s="408">
        <f t="shared" si="42"/>
        <v>0</v>
      </c>
      <c r="CB106" s="408">
        <f t="shared" si="42"/>
        <v>0</v>
      </c>
      <c r="CC106" s="408">
        <f t="shared" si="42"/>
        <v>0</v>
      </c>
      <c r="CD106" s="409">
        <f t="shared" si="44"/>
        <v>0</v>
      </c>
      <c r="CE106" s="409">
        <f t="shared" si="44"/>
        <v>0.85023740999999997</v>
      </c>
      <c r="CF106" s="409">
        <f t="shared" si="44"/>
        <v>0.85023740999999997</v>
      </c>
      <c r="CG106" s="409">
        <f t="shared" si="45"/>
        <v>0</v>
      </c>
      <c r="CH106" s="409">
        <f t="shared" si="45"/>
        <v>-0.85023740999999997</v>
      </c>
      <c r="CI106" s="409">
        <f t="shared" si="45"/>
        <v>-0.85023740999999997</v>
      </c>
      <c r="CJ106" s="408">
        <f t="shared" si="46"/>
        <v>0</v>
      </c>
      <c r="CK106" s="408">
        <f t="shared" si="46"/>
        <v>0</v>
      </c>
      <c r="CL106" s="408">
        <f t="shared" si="46"/>
        <v>0</v>
      </c>
      <c r="CM106" s="384"/>
      <c r="CN106" s="410">
        <f t="shared" si="37"/>
        <v>0</v>
      </c>
      <c r="CO106" s="399">
        <f t="shared" si="40"/>
        <v>0</v>
      </c>
      <c r="CP106" s="399">
        <f t="shared" si="41"/>
        <v>0</v>
      </c>
      <c r="CQ106" s="333">
        <f t="shared" si="38"/>
        <v>0</v>
      </c>
      <c r="CR106" s="333">
        <f t="shared" si="38"/>
        <v>0</v>
      </c>
      <c r="CS106" s="333">
        <f t="shared" si="38"/>
        <v>0</v>
      </c>
      <c r="CT106" s="333">
        <f t="shared" si="39"/>
        <v>0</v>
      </c>
      <c r="CU106" s="333">
        <f t="shared" si="39"/>
        <v>0</v>
      </c>
      <c r="CV106" s="333">
        <f t="shared" si="39"/>
        <v>0</v>
      </c>
    </row>
    <row r="107" spans="1:100" s="418" customFormat="1" ht="17.25" customHeight="1">
      <c r="A107" s="407" t="s">
        <v>357</v>
      </c>
      <c r="B107" s="377" t="s">
        <v>357</v>
      </c>
      <c r="C107" s="373" t="s">
        <v>357</v>
      </c>
      <c r="D107" s="377" t="s">
        <v>372</v>
      </c>
      <c r="E107" s="413"/>
      <c r="F107" s="414">
        <v>172.60830000000001</v>
      </c>
      <c r="G107" s="400">
        <v>172.60830000000001</v>
      </c>
      <c r="H107" s="413"/>
      <c r="I107" s="412">
        <v>32.844799999999999</v>
      </c>
      <c r="J107" s="401">
        <v>32.844799999999999</v>
      </c>
      <c r="K107" s="413"/>
      <c r="L107" s="414">
        <v>205.45310000000001</v>
      </c>
      <c r="M107" s="400">
        <v>205.45310000000001</v>
      </c>
      <c r="N107" s="413"/>
      <c r="O107" s="412">
        <v>205.45310000000001</v>
      </c>
      <c r="P107" s="401">
        <v>205.45310000000001</v>
      </c>
      <c r="Q107" s="413"/>
      <c r="R107" s="412">
        <v>-10.2631</v>
      </c>
      <c r="S107" s="401">
        <v>-10.2631</v>
      </c>
      <c r="T107" s="413"/>
      <c r="U107" s="412">
        <v>195.19</v>
      </c>
      <c r="V107" s="401">
        <v>195.19</v>
      </c>
      <c r="W107" s="413"/>
      <c r="X107" s="413"/>
      <c r="Y107" s="402"/>
      <c r="Z107" s="413"/>
      <c r="AA107" s="413"/>
      <c r="AB107" s="402"/>
      <c r="AC107" s="413"/>
      <c r="AD107" s="414">
        <v>195.19</v>
      </c>
      <c r="AE107" s="400">
        <v>195.19</v>
      </c>
      <c r="AF107" s="413"/>
      <c r="AG107" s="414">
        <v>139.8725</v>
      </c>
      <c r="AH107" s="400">
        <v>139.8725</v>
      </c>
      <c r="AI107" s="413"/>
      <c r="AJ107" s="414">
        <v>168.36539999999999</v>
      </c>
      <c r="AK107" s="400">
        <v>168.36539999999999</v>
      </c>
      <c r="AL107" s="413"/>
      <c r="AM107" s="414">
        <v>168.36539999999999</v>
      </c>
      <c r="AN107" s="400">
        <v>168.36539999999999</v>
      </c>
      <c r="AO107" s="413"/>
      <c r="AP107" s="412">
        <v>8.4348919999999996</v>
      </c>
      <c r="AQ107" s="401">
        <v>8.4348919999999996</v>
      </c>
      <c r="AR107" s="413"/>
      <c r="AS107" s="412">
        <v>8.1682906800000001</v>
      </c>
      <c r="AT107" s="401">
        <v>8.1682906800000001</v>
      </c>
      <c r="AU107" s="413"/>
      <c r="AV107" s="414">
        <v>71.285977849999995</v>
      </c>
      <c r="AW107" s="400">
        <v>71.285977849999995</v>
      </c>
      <c r="AX107" s="413"/>
      <c r="AY107" s="414">
        <v>79.454268529999993</v>
      </c>
      <c r="AZ107" s="400">
        <v>79.454268529999993</v>
      </c>
      <c r="BA107" s="413"/>
      <c r="BB107" s="414">
        <v>71.285977849999995</v>
      </c>
      <c r="BC107" s="400">
        <v>71.285977849999995</v>
      </c>
      <c r="BD107" s="413"/>
      <c r="BE107" s="413"/>
      <c r="BF107" s="402"/>
      <c r="BG107" s="413"/>
      <c r="BH107" s="413"/>
      <c r="BI107" s="402"/>
      <c r="BJ107" s="413"/>
      <c r="BK107" s="414">
        <v>123.90402215</v>
      </c>
      <c r="BL107" s="400">
        <v>123.90402215</v>
      </c>
      <c r="BM107" s="413"/>
      <c r="BN107" s="414">
        <v>134.16712215000001</v>
      </c>
      <c r="BO107" s="400">
        <v>134.16712215000001</v>
      </c>
      <c r="BP107" s="413"/>
      <c r="BQ107" s="417">
        <v>36.521326835000004</v>
      </c>
      <c r="BR107" s="403">
        <v>36.521326835000004</v>
      </c>
      <c r="BS107" s="413"/>
      <c r="BT107" s="417">
        <v>40.706116364000003</v>
      </c>
      <c r="BU107" s="403">
        <v>40.706116364000003</v>
      </c>
      <c r="BV107" s="403"/>
      <c r="BW107" s="384"/>
      <c r="BX107" s="408">
        <f t="shared" si="43"/>
        <v>0</v>
      </c>
      <c r="BY107" s="408">
        <f t="shared" si="43"/>
        <v>0</v>
      </c>
      <c r="BZ107" s="408">
        <f t="shared" si="43"/>
        <v>0</v>
      </c>
      <c r="CA107" s="408">
        <f t="shared" si="42"/>
        <v>0</v>
      </c>
      <c r="CB107" s="408">
        <f t="shared" si="42"/>
        <v>0</v>
      </c>
      <c r="CC107" s="408">
        <f t="shared" si="42"/>
        <v>0</v>
      </c>
      <c r="CD107" s="409">
        <f t="shared" si="44"/>
        <v>0</v>
      </c>
      <c r="CE107" s="409">
        <f t="shared" si="44"/>
        <v>71.285977849999995</v>
      </c>
      <c r="CF107" s="409">
        <f t="shared" si="44"/>
        <v>71.285977849999995</v>
      </c>
      <c r="CG107" s="409">
        <f t="shared" si="45"/>
        <v>0</v>
      </c>
      <c r="CH107" s="409">
        <f t="shared" si="45"/>
        <v>-71.285977849999995</v>
      </c>
      <c r="CI107" s="409">
        <f t="shared" si="45"/>
        <v>-71.285977849999995</v>
      </c>
      <c r="CJ107" s="408">
        <f t="shared" si="46"/>
        <v>0</v>
      </c>
      <c r="CK107" s="408">
        <f t="shared" si="46"/>
        <v>0</v>
      </c>
      <c r="CL107" s="408">
        <f t="shared" si="46"/>
        <v>0</v>
      </c>
      <c r="CM107" s="384"/>
      <c r="CN107" s="410">
        <f t="shared" si="37"/>
        <v>0</v>
      </c>
      <c r="CO107" s="399">
        <f t="shared" si="40"/>
        <v>0</v>
      </c>
      <c r="CP107" s="399">
        <f t="shared" si="41"/>
        <v>0</v>
      </c>
      <c r="CQ107" s="333">
        <f t="shared" si="38"/>
        <v>0</v>
      </c>
      <c r="CR107" s="333">
        <f t="shared" si="38"/>
        <v>4.2429000000000201</v>
      </c>
      <c r="CS107" s="333">
        <f t="shared" si="38"/>
        <v>4.2429000000000201</v>
      </c>
      <c r="CT107" s="333">
        <f t="shared" si="39"/>
        <v>0</v>
      </c>
      <c r="CU107" s="333">
        <f t="shared" si="39"/>
        <v>26.824600000000004</v>
      </c>
      <c r="CV107" s="333">
        <f t="shared" si="39"/>
        <v>26.824600000000004</v>
      </c>
    </row>
    <row r="108" spans="1:100" s="418" customFormat="1" ht="26.25" customHeight="1">
      <c r="A108" s="407" t="s">
        <v>357</v>
      </c>
      <c r="B108" s="377" t="s">
        <v>357</v>
      </c>
      <c r="C108" s="373" t="s">
        <v>401</v>
      </c>
      <c r="D108" s="377" t="s">
        <v>84</v>
      </c>
      <c r="E108" s="413"/>
      <c r="F108" s="414">
        <v>445.96190000000001</v>
      </c>
      <c r="G108" s="400">
        <v>445.96190000000001</v>
      </c>
      <c r="H108" s="413"/>
      <c r="I108" s="412">
        <v>-91.224716000000001</v>
      </c>
      <c r="J108" s="401">
        <v>-91.224716000000001</v>
      </c>
      <c r="K108" s="413"/>
      <c r="L108" s="414">
        <v>354.73718400000001</v>
      </c>
      <c r="M108" s="400">
        <v>354.73718400000001</v>
      </c>
      <c r="N108" s="413"/>
      <c r="O108" s="412">
        <v>354.73718400000001</v>
      </c>
      <c r="P108" s="401">
        <v>354.73718400000001</v>
      </c>
      <c r="Q108" s="413"/>
      <c r="R108" s="412">
        <v>-18.762179</v>
      </c>
      <c r="S108" s="401">
        <v>-18.762179</v>
      </c>
      <c r="T108" s="413"/>
      <c r="U108" s="412">
        <v>335.97500500000001</v>
      </c>
      <c r="V108" s="401">
        <v>335.97500500000001</v>
      </c>
      <c r="W108" s="413"/>
      <c r="X108" s="413"/>
      <c r="Y108" s="402"/>
      <c r="Z108" s="413"/>
      <c r="AA108" s="413"/>
      <c r="AB108" s="402"/>
      <c r="AC108" s="413"/>
      <c r="AD108" s="414">
        <v>335.97500500000001</v>
      </c>
      <c r="AE108" s="400">
        <v>335.97500500000001</v>
      </c>
      <c r="AF108" s="413"/>
      <c r="AG108" s="414">
        <v>345.3657</v>
      </c>
      <c r="AH108" s="400">
        <v>345.3657</v>
      </c>
      <c r="AI108" s="413"/>
      <c r="AJ108" s="414">
        <v>440.14049999999997</v>
      </c>
      <c r="AK108" s="400">
        <v>440.14049999999997</v>
      </c>
      <c r="AL108" s="413"/>
      <c r="AM108" s="414">
        <v>440.14049999999997</v>
      </c>
      <c r="AN108" s="400">
        <v>440.14049999999997</v>
      </c>
      <c r="AO108" s="413"/>
      <c r="AP108" s="412">
        <v>185.52500000000001</v>
      </c>
      <c r="AQ108" s="401">
        <v>185.52500000000001</v>
      </c>
      <c r="AR108" s="413"/>
      <c r="AS108" s="412">
        <v>50.882392940000003</v>
      </c>
      <c r="AT108" s="401">
        <v>50.882392940000003</v>
      </c>
      <c r="AU108" s="413"/>
      <c r="AV108" s="414">
        <v>199.08211827</v>
      </c>
      <c r="AW108" s="400">
        <v>199.08211827</v>
      </c>
      <c r="AX108" s="413"/>
      <c r="AY108" s="414">
        <v>249.96451121000001</v>
      </c>
      <c r="AZ108" s="400">
        <v>249.96451121000001</v>
      </c>
      <c r="BA108" s="413"/>
      <c r="BB108" s="414">
        <v>199.08211827</v>
      </c>
      <c r="BC108" s="400">
        <v>199.08211827</v>
      </c>
      <c r="BD108" s="413"/>
      <c r="BE108" s="413"/>
      <c r="BF108" s="402"/>
      <c r="BG108" s="413"/>
      <c r="BH108" s="413"/>
      <c r="BI108" s="402"/>
      <c r="BJ108" s="413"/>
      <c r="BK108" s="414">
        <v>136.89288672999999</v>
      </c>
      <c r="BL108" s="400">
        <v>136.89288672999999</v>
      </c>
      <c r="BM108" s="413"/>
      <c r="BN108" s="414">
        <v>155.65506572999999</v>
      </c>
      <c r="BO108" s="400">
        <v>155.65506572999999</v>
      </c>
      <c r="BP108" s="413"/>
      <c r="BQ108" s="417">
        <v>59.255038413000001</v>
      </c>
      <c r="BR108" s="403">
        <v>59.255038413000001</v>
      </c>
      <c r="BS108" s="413"/>
      <c r="BT108" s="417">
        <v>74.399734351999996</v>
      </c>
      <c r="BU108" s="403">
        <v>74.399734351999996</v>
      </c>
      <c r="BV108" s="403"/>
      <c r="BW108" s="384"/>
      <c r="BX108" s="408">
        <f t="shared" si="43"/>
        <v>0</v>
      </c>
      <c r="BY108" s="408">
        <f t="shared" si="43"/>
        <v>0</v>
      </c>
      <c r="BZ108" s="408">
        <f t="shared" si="43"/>
        <v>0</v>
      </c>
      <c r="CA108" s="408">
        <f t="shared" si="42"/>
        <v>0</v>
      </c>
      <c r="CB108" s="408">
        <f t="shared" si="42"/>
        <v>0</v>
      </c>
      <c r="CC108" s="408">
        <f t="shared" si="42"/>
        <v>0</v>
      </c>
      <c r="CD108" s="409">
        <f t="shared" si="44"/>
        <v>0</v>
      </c>
      <c r="CE108" s="409">
        <f t="shared" si="44"/>
        <v>199.08211827</v>
      </c>
      <c r="CF108" s="409">
        <f t="shared" si="44"/>
        <v>199.08211827</v>
      </c>
      <c r="CG108" s="409">
        <f t="shared" si="45"/>
        <v>0</v>
      </c>
      <c r="CH108" s="409">
        <f t="shared" si="45"/>
        <v>-199.08211827</v>
      </c>
      <c r="CI108" s="409">
        <f t="shared" si="45"/>
        <v>-199.08211827</v>
      </c>
      <c r="CJ108" s="408">
        <f t="shared" si="46"/>
        <v>0</v>
      </c>
      <c r="CK108" s="408">
        <f t="shared" si="46"/>
        <v>0</v>
      </c>
      <c r="CL108" s="408">
        <f t="shared" si="46"/>
        <v>0</v>
      </c>
      <c r="CM108" s="384"/>
      <c r="CN108" s="410">
        <f t="shared" si="37"/>
        <v>0</v>
      </c>
      <c r="CO108" s="399">
        <f t="shared" si="40"/>
        <v>0</v>
      </c>
      <c r="CP108" s="399">
        <f t="shared" si="41"/>
        <v>0</v>
      </c>
      <c r="CQ108" s="333">
        <f t="shared" si="38"/>
        <v>0</v>
      </c>
      <c r="CR108" s="333">
        <f t="shared" si="38"/>
        <v>5.8214000000000397</v>
      </c>
      <c r="CS108" s="333">
        <f t="shared" si="38"/>
        <v>5.8214000000000397</v>
      </c>
      <c r="CT108" s="333">
        <f t="shared" si="39"/>
        <v>0</v>
      </c>
      <c r="CU108" s="333">
        <f t="shared" si="39"/>
        <v>-104.16549499999996</v>
      </c>
      <c r="CV108" s="333">
        <f t="shared" si="39"/>
        <v>-104.16549499999996</v>
      </c>
    </row>
    <row r="109" spans="1:100" s="418" customFormat="1" ht="24" customHeight="1">
      <c r="A109" s="407" t="s">
        <v>357</v>
      </c>
      <c r="B109" s="377" t="s">
        <v>357</v>
      </c>
      <c r="C109" s="373" t="s">
        <v>357</v>
      </c>
      <c r="D109" s="377" t="s">
        <v>362</v>
      </c>
      <c r="E109" s="413"/>
      <c r="F109" s="414">
        <v>0</v>
      </c>
      <c r="G109" s="400">
        <v>0</v>
      </c>
      <c r="H109" s="413"/>
      <c r="I109" s="414">
        <v>0</v>
      </c>
      <c r="J109" s="400">
        <v>0</v>
      </c>
      <c r="K109" s="413"/>
      <c r="L109" s="414">
        <v>0</v>
      </c>
      <c r="M109" s="400">
        <v>0</v>
      </c>
      <c r="N109" s="413"/>
      <c r="O109" s="414">
        <v>12.1638</v>
      </c>
      <c r="P109" s="400">
        <v>12.1638</v>
      </c>
      <c r="Q109" s="413"/>
      <c r="R109" s="414">
        <v>0</v>
      </c>
      <c r="S109" s="400">
        <v>0</v>
      </c>
      <c r="T109" s="413"/>
      <c r="U109" s="414">
        <v>12.1638</v>
      </c>
      <c r="V109" s="400">
        <v>12.1638</v>
      </c>
      <c r="W109" s="413"/>
      <c r="X109" s="413"/>
      <c r="Y109" s="402"/>
      <c r="Z109" s="413"/>
      <c r="AA109" s="413"/>
      <c r="AB109" s="402"/>
      <c r="AC109" s="413"/>
      <c r="AD109" s="414">
        <v>0</v>
      </c>
      <c r="AE109" s="400">
        <v>0</v>
      </c>
      <c r="AF109" s="413"/>
      <c r="AG109" s="414">
        <v>0</v>
      </c>
      <c r="AH109" s="400">
        <v>0</v>
      </c>
      <c r="AI109" s="413"/>
      <c r="AJ109" s="414">
        <v>0</v>
      </c>
      <c r="AK109" s="400">
        <v>0</v>
      </c>
      <c r="AL109" s="413"/>
      <c r="AM109" s="414">
        <v>0</v>
      </c>
      <c r="AN109" s="400">
        <v>0</v>
      </c>
      <c r="AO109" s="413"/>
      <c r="AP109" s="414">
        <v>0</v>
      </c>
      <c r="AQ109" s="400">
        <v>0</v>
      </c>
      <c r="AR109" s="413"/>
      <c r="AS109" s="414">
        <v>0</v>
      </c>
      <c r="AT109" s="400">
        <v>0</v>
      </c>
      <c r="AU109" s="413"/>
      <c r="AV109" s="414">
        <v>0</v>
      </c>
      <c r="AW109" s="400">
        <v>0</v>
      </c>
      <c r="AX109" s="413"/>
      <c r="AY109" s="414">
        <v>0</v>
      </c>
      <c r="AZ109" s="400">
        <v>0</v>
      </c>
      <c r="BA109" s="413"/>
      <c r="BB109" s="414">
        <v>0</v>
      </c>
      <c r="BC109" s="400">
        <v>0</v>
      </c>
      <c r="BD109" s="413"/>
      <c r="BE109" s="413"/>
      <c r="BF109" s="402"/>
      <c r="BG109" s="413"/>
      <c r="BH109" s="413"/>
      <c r="BI109" s="402"/>
      <c r="BJ109" s="413"/>
      <c r="BK109" s="414">
        <v>12.1638</v>
      </c>
      <c r="BL109" s="400">
        <v>12.1638</v>
      </c>
      <c r="BM109" s="413"/>
      <c r="BN109" s="414">
        <v>0</v>
      </c>
      <c r="BO109" s="400">
        <v>0</v>
      </c>
      <c r="BP109" s="413"/>
      <c r="BQ109" s="417">
        <v>0</v>
      </c>
      <c r="BR109" s="403">
        <v>0</v>
      </c>
      <c r="BS109" s="413"/>
      <c r="BT109" s="417">
        <v>0</v>
      </c>
      <c r="BU109" s="403">
        <v>0</v>
      </c>
      <c r="BV109" s="403"/>
      <c r="BW109" s="384"/>
      <c r="BX109" s="408">
        <f t="shared" si="43"/>
        <v>0</v>
      </c>
      <c r="BY109" s="408">
        <f t="shared" si="43"/>
        <v>0</v>
      </c>
      <c r="BZ109" s="408">
        <f t="shared" si="43"/>
        <v>0</v>
      </c>
      <c r="CA109" s="408">
        <f t="shared" si="42"/>
        <v>0</v>
      </c>
      <c r="CB109" s="408">
        <f t="shared" si="42"/>
        <v>0</v>
      </c>
      <c r="CC109" s="408">
        <f t="shared" si="42"/>
        <v>0</v>
      </c>
      <c r="CD109" s="409">
        <f t="shared" si="44"/>
        <v>0</v>
      </c>
      <c r="CE109" s="409">
        <f t="shared" si="44"/>
        <v>0</v>
      </c>
      <c r="CF109" s="409">
        <f t="shared" si="44"/>
        <v>0</v>
      </c>
      <c r="CG109" s="409">
        <f t="shared" si="45"/>
        <v>0</v>
      </c>
      <c r="CH109" s="409">
        <f t="shared" si="45"/>
        <v>0</v>
      </c>
      <c r="CI109" s="409">
        <f t="shared" si="45"/>
        <v>0</v>
      </c>
      <c r="CJ109" s="408">
        <f t="shared" si="46"/>
        <v>0</v>
      </c>
      <c r="CK109" s="408">
        <f t="shared" si="46"/>
        <v>0</v>
      </c>
      <c r="CL109" s="408">
        <f t="shared" si="46"/>
        <v>0</v>
      </c>
      <c r="CM109" s="384"/>
      <c r="CN109" s="410">
        <f t="shared" si="37"/>
        <v>0</v>
      </c>
      <c r="CO109" s="399">
        <f t="shared" si="40"/>
        <v>0</v>
      </c>
      <c r="CP109" s="399">
        <f t="shared" si="41"/>
        <v>0</v>
      </c>
      <c r="CQ109" s="333">
        <f t="shared" ref="CQ109:CS140" si="47">E109-AL109</f>
        <v>0</v>
      </c>
      <c r="CR109" s="333">
        <f t="shared" si="47"/>
        <v>0</v>
      </c>
      <c r="CS109" s="333">
        <f t="shared" si="47"/>
        <v>0</v>
      </c>
      <c r="CT109" s="333">
        <f t="shared" ref="CT109:CV140" si="48">AC109-AL109</f>
        <v>0</v>
      </c>
      <c r="CU109" s="333">
        <f t="shared" si="48"/>
        <v>0</v>
      </c>
      <c r="CV109" s="333">
        <f t="shared" si="48"/>
        <v>0</v>
      </c>
    </row>
    <row r="110" spans="1:100" s="418" customFormat="1" ht="17.25" customHeight="1">
      <c r="A110" s="407" t="s">
        <v>357</v>
      </c>
      <c r="B110" s="377" t="s">
        <v>357</v>
      </c>
      <c r="C110" s="373" t="s">
        <v>357</v>
      </c>
      <c r="D110" s="378" t="s">
        <v>363</v>
      </c>
      <c r="E110" s="402"/>
      <c r="F110" s="400">
        <v>7.5377999999999998</v>
      </c>
      <c r="G110" s="400">
        <v>7.5377999999999998</v>
      </c>
      <c r="H110" s="402"/>
      <c r="I110" s="400">
        <v>0</v>
      </c>
      <c r="J110" s="400">
        <v>0</v>
      </c>
      <c r="K110" s="402"/>
      <c r="L110" s="400">
        <v>7.5377999999999998</v>
      </c>
      <c r="M110" s="400">
        <v>7.5377999999999998</v>
      </c>
      <c r="N110" s="402"/>
      <c r="O110" s="400">
        <v>0</v>
      </c>
      <c r="P110" s="400">
        <v>0</v>
      </c>
      <c r="Q110" s="402"/>
      <c r="R110" s="400">
        <v>0</v>
      </c>
      <c r="S110" s="400">
        <v>0</v>
      </c>
      <c r="T110" s="402"/>
      <c r="U110" s="400">
        <v>0</v>
      </c>
      <c r="V110" s="400">
        <v>0</v>
      </c>
      <c r="W110" s="402"/>
      <c r="X110" s="402"/>
      <c r="Y110" s="402"/>
      <c r="Z110" s="402"/>
      <c r="AA110" s="402"/>
      <c r="AB110" s="402"/>
      <c r="AC110" s="402"/>
      <c r="AD110" s="400">
        <v>7.5377999999999998</v>
      </c>
      <c r="AE110" s="400">
        <v>7.5377999999999998</v>
      </c>
      <c r="AF110" s="402"/>
      <c r="AG110" s="400">
        <v>6.2813999999999997</v>
      </c>
      <c r="AH110" s="400">
        <v>6.2813999999999997</v>
      </c>
      <c r="AI110" s="402"/>
      <c r="AJ110" s="400">
        <v>7.5377999999999998</v>
      </c>
      <c r="AK110" s="400">
        <v>7.5377999999999998</v>
      </c>
      <c r="AL110" s="402"/>
      <c r="AM110" s="400">
        <v>7.5377999999999998</v>
      </c>
      <c r="AN110" s="400">
        <v>7.5377999999999998</v>
      </c>
      <c r="AO110" s="402"/>
      <c r="AP110" s="400">
        <v>0</v>
      </c>
      <c r="AQ110" s="400">
        <v>0</v>
      </c>
      <c r="AR110" s="402"/>
      <c r="AS110" s="400">
        <v>0</v>
      </c>
      <c r="AT110" s="400">
        <v>0</v>
      </c>
      <c r="AU110" s="402"/>
      <c r="AV110" s="400">
        <v>5.9340085499999997</v>
      </c>
      <c r="AW110" s="400">
        <v>5.9340085499999997</v>
      </c>
      <c r="AX110" s="402"/>
      <c r="AY110" s="400">
        <v>5.9340085499999997</v>
      </c>
      <c r="AZ110" s="400">
        <v>5.9340085499999997</v>
      </c>
      <c r="BA110" s="402"/>
      <c r="BB110" s="400">
        <v>5.9340085499999997</v>
      </c>
      <c r="BC110" s="400">
        <v>5.9340085499999997</v>
      </c>
      <c r="BD110" s="402"/>
      <c r="BE110" s="402"/>
      <c r="BF110" s="402"/>
      <c r="BG110" s="402"/>
      <c r="BH110" s="402"/>
      <c r="BI110" s="402"/>
      <c r="BJ110" s="402"/>
      <c r="BK110" s="400">
        <v>-5.9340085499999997</v>
      </c>
      <c r="BL110" s="400">
        <v>-5.9340085499999997</v>
      </c>
      <c r="BM110" s="402"/>
      <c r="BN110" s="400">
        <v>1.6037914499999999</v>
      </c>
      <c r="BO110" s="400">
        <v>1.6037914499999999</v>
      </c>
      <c r="BP110" s="402"/>
      <c r="BQ110" s="403">
        <v>78.723348324</v>
      </c>
      <c r="BR110" s="403">
        <v>78.723348324</v>
      </c>
      <c r="BS110" s="402"/>
      <c r="BT110" s="403">
        <v>78.723348324</v>
      </c>
      <c r="BU110" s="403">
        <v>78.723348324</v>
      </c>
      <c r="BV110" s="403"/>
      <c r="BW110" s="384"/>
      <c r="BX110" s="408">
        <f t="shared" si="43"/>
        <v>0</v>
      </c>
      <c r="BY110" s="408">
        <f t="shared" si="43"/>
        <v>0</v>
      </c>
      <c r="BZ110" s="408">
        <f t="shared" si="43"/>
        <v>0</v>
      </c>
      <c r="CA110" s="408">
        <f t="shared" si="42"/>
        <v>0</v>
      </c>
      <c r="CB110" s="408">
        <f t="shared" si="42"/>
        <v>0</v>
      </c>
      <c r="CC110" s="408">
        <f t="shared" si="42"/>
        <v>0</v>
      </c>
      <c r="CD110" s="409">
        <f t="shared" si="44"/>
        <v>0</v>
      </c>
      <c r="CE110" s="409">
        <f t="shared" si="44"/>
        <v>5.9340085499999997</v>
      </c>
      <c r="CF110" s="409">
        <f t="shared" si="44"/>
        <v>5.9340085499999997</v>
      </c>
      <c r="CG110" s="409">
        <f t="shared" si="45"/>
        <v>0</v>
      </c>
      <c r="CH110" s="409">
        <f t="shared" si="45"/>
        <v>-5.9340085499999997</v>
      </c>
      <c r="CI110" s="409">
        <f t="shared" si="45"/>
        <v>-5.9340085499999997</v>
      </c>
      <c r="CJ110" s="408">
        <f t="shared" si="46"/>
        <v>0</v>
      </c>
      <c r="CK110" s="408">
        <f t="shared" si="46"/>
        <v>0</v>
      </c>
      <c r="CL110" s="408">
        <f t="shared" si="46"/>
        <v>0</v>
      </c>
      <c r="CM110" s="384"/>
      <c r="CN110" s="410">
        <f t="shared" si="37"/>
        <v>0</v>
      </c>
      <c r="CO110" s="399">
        <f t="shared" si="40"/>
        <v>0</v>
      </c>
      <c r="CP110" s="399">
        <f t="shared" si="41"/>
        <v>0</v>
      </c>
      <c r="CQ110" s="333">
        <f t="shared" si="47"/>
        <v>0</v>
      </c>
      <c r="CR110" s="333">
        <f t="shared" si="47"/>
        <v>0</v>
      </c>
      <c r="CS110" s="333">
        <f t="shared" si="47"/>
        <v>0</v>
      </c>
      <c r="CT110" s="333">
        <f t="shared" si="48"/>
        <v>0</v>
      </c>
      <c r="CU110" s="333">
        <f t="shared" si="48"/>
        <v>0</v>
      </c>
      <c r="CV110" s="333">
        <f t="shared" si="48"/>
        <v>0</v>
      </c>
    </row>
    <row r="111" spans="1:100" s="418" customFormat="1" ht="17.25" customHeight="1">
      <c r="A111" s="407" t="s">
        <v>357</v>
      </c>
      <c r="B111" s="377" t="s">
        <v>357</v>
      </c>
      <c r="C111" s="373" t="s">
        <v>357</v>
      </c>
      <c r="D111" s="377" t="s">
        <v>364</v>
      </c>
      <c r="E111" s="413"/>
      <c r="F111" s="412">
        <v>4.6260000000000003</v>
      </c>
      <c r="G111" s="401">
        <v>4.6260000000000003</v>
      </c>
      <c r="H111" s="413"/>
      <c r="I111" s="412">
        <v>0</v>
      </c>
      <c r="J111" s="401">
        <v>0</v>
      </c>
      <c r="K111" s="413"/>
      <c r="L111" s="412">
        <v>4.6260000000000003</v>
      </c>
      <c r="M111" s="401">
        <v>4.6260000000000003</v>
      </c>
      <c r="N111" s="413"/>
      <c r="O111" s="414">
        <v>0</v>
      </c>
      <c r="P111" s="400">
        <v>0</v>
      </c>
      <c r="Q111" s="413"/>
      <c r="R111" s="412">
        <v>0</v>
      </c>
      <c r="S111" s="401">
        <v>0</v>
      </c>
      <c r="T111" s="413"/>
      <c r="U111" s="414">
        <v>0</v>
      </c>
      <c r="V111" s="400">
        <v>0</v>
      </c>
      <c r="W111" s="413"/>
      <c r="X111" s="413"/>
      <c r="Y111" s="402"/>
      <c r="Z111" s="413"/>
      <c r="AA111" s="413"/>
      <c r="AB111" s="402"/>
      <c r="AC111" s="413"/>
      <c r="AD111" s="412">
        <v>4.6260000000000003</v>
      </c>
      <c r="AE111" s="401">
        <v>4.6260000000000003</v>
      </c>
      <c r="AF111" s="413"/>
      <c r="AG111" s="412">
        <v>3.855</v>
      </c>
      <c r="AH111" s="401">
        <v>3.855</v>
      </c>
      <c r="AI111" s="413"/>
      <c r="AJ111" s="412">
        <v>4.6260000000000003</v>
      </c>
      <c r="AK111" s="401">
        <v>4.6260000000000003</v>
      </c>
      <c r="AL111" s="413"/>
      <c r="AM111" s="412">
        <v>4.6260000000000003</v>
      </c>
      <c r="AN111" s="401">
        <v>4.6260000000000003</v>
      </c>
      <c r="AO111" s="413"/>
      <c r="AP111" s="412">
        <v>0</v>
      </c>
      <c r="AQ111" s="401">
        <v>0</v>
      </c>
      <c r="AR111" s="413"/>
      <c r="AS111" s="412">
        <v>0</v>
      </c>
      <c r="AT111" s="401">
        <v>0</v>
      </c>
      <c r="AU111" s="413"/>
      <c r="AV111" s="412">
        <v>4.4790112899999999</v>
      </c>
      <c r="AW111" s="401">
        <v>4.4790112899999999</v>
      </c>
      <c r="AX111" s="413"/>
      <c r="AY111" s="412">
        <v>4.4790112899999999</v>
      </c>
      <c r="AZ111" s="401">
        <v>4.4790112899999999</v>
      </c>
      <c r="BA111" s="413"/>
      <c r="BB111" s="412">
        <v>4.4790112899999999</v>
      </c>
      <c r="BC111" s="401">
        <v>4.4790112899999999</v>
      </c>
      <c r="BD111" s="413"/>
      <c r="BE111" s="413"/>
      <c r="BF111" s="402"/>
      <c r="BG111" s="413"/>
      <c r="BH111" s="413"/>
      <c r="BI111" s="402"/>
      <c r="BJ111" s="413"/>
      <c r="BK111" s="414">
        <v>-4.4790112899999999</v>
      </c>
      <c r="BL111" s="400">
        <v>-4.4790112899999999</v>
      </c>
      <c r="BM111" s="413"/>
      <c r="BN111" s="412">
        <v>0.14698870999999999</v>
      </c>
      <c r="BO111" s="401">
        <v>0.14698870999999999</v>
      </c>
      <c r="BP111" s="413"/>
      <c r="BQ111" s="415">
        <v>96.822552744999996</v>
      </c>
      <c r="BR111" s="416">
        <v>96.822552744999996</v>
      </c>
      <c r="BS111" s="413"/>
      <c r="BT111" s="415">
        <v>96.822552744999996</v>
      </c>
      <c r="BU111" s="416">
        <v>96.822552744999996</v>
      </c>
      <c r="BV111" s="416"/>
      <c r="BW111" s="384"/>
      <c r="BX111" s="408">
        <f t="shared" si="43"/>
        <v>0</v>
      </c>
      <c r="BY111" s="408">
        <f t="shared" si="43"/>
        <v>0</v>
      </c>
      <c r="BZ111" s="408">
        <f t="shared" si="43"/>
        <v>0</v>
      </c>
      <c r="CA111" s="408">
        <f t="shared" si="42"/>
        <v>0</v>
      </c>
      <c r="CB111" s="408">
        <f t="shared" si="42"/>
        <v>0</v>
      </c>
      <c r="CC111" s="408">
        <f t="shared" si="42"/>
        <v>0</v>
      </c>
      <c r="CD111" s="409">
        <f t="shared" si="44"/>
        <v>0</v>
      </c>
      <c r="CE111" s="409">
        <f t="shared" si="44"/>
        <v>4.4790112899999999</v>
      </c>
      <c r="CF111" s="409">
        <f t="shared" si="44"/>
        <v>4.4790112899999999</v>
      </c>
      <c r="CG111" s="409">
        <f t="shared" si="45"/>
        <v>0</v>
      </c>
      <c r="CH111" s="409">
        <f t="shared" si="45"/>
        <v>-4.4790112899999999</v>
      </c>
      <c r="CI111" s="409">
        <f t="shared" si="45"/>
        <v>-4.4790112899999999</v>
      </c>
      <c r="CJ111" s="408">
        <f t="shared" si="46"/>
        <v>0</v>
      </c>
      <c r="CK111" s="408">
        <f t="shared" si="46"/>
        <v>0</v>
      </c>
      <c r="CL111" s="408">
        <f t="shared" si="46"/>
        <v>0</v>
      </c>
      <c r="CM111" s="384"/>
      <c r="CN111" s="410">
        <f t="shared" si="37"/>
        <v>0</v>
      </c>
      <c r="CO111" s="399">
        <f t="shared" si="40"/>
        <v>0</v>
      </c>
      <c r="CP111" s="399">
        <f t="shared" si="41"/>
        <v>0</v>
      </c>
      <c r="CQ111" s="333">
        <f t="shared" si="47"/>
        <v>0</v>
      </c>
      <c r="CR111" s="333">
        <f t="shared" si="47"/>
        <v>0</v>
      </c>
      <c r="CS111" s="333">
        <f t="shared" si="47"/>
        <v>0</v>
      </c>
      <c r="CT111" s="333">
        <f t="shared" si="48"/>
        <v>0</v>
      </c>
      <c r="CU111" s="333">
        <f t="shared" si="48"/>
        <v>0</v>
      </c>
      <c r="CV111" s="333">
        <f t="shared" si="48"/>
        <v>0</v>
      </c>
    </row>
    <row r="112" spans="1:100" s="418" customFormat="1" ht="17.25" customHeight="1">
      <c r="A112" s="407" t="s">
        <v>357</v>
      </c>
      <c r="B112" s="377" t="s">
        <v>357</v>
      </c>
      <c r="C112" s="373" t="s">
        <v>357</v>
      </c>
      <c r="D112" s="377" t="s">
        <v>366</v>
      </c>
      <c r="E112" s="413"/>
      <c r="F112" s="414">
        <v>0</v>
      </c>
      <c r="G112" s="400">
        <v>0</v>
      </c>
      <c r="H112" s="413"/>
      <c r="I112" s="412">
        <v>0</v>
      </c>
      <c r="J112" s="401">
        <v>0</v>
      </c>
      <c r="K112" s="413"/>
      <c r="L112" s="414">
        <v>0</v>
      </c>
      <c r="M112" s="400">
        <v>0</v>
      </c>
      <c r="N112" s="413"/>
      <c r="O112" s="412">
        <v>3.4157999999999999</v>
      </c>
      <c r="P112" s="401">
        <v>3.4157999999999999</v>
      </c>
      <c r="Q112" s="413"/>
      <c r="R112" s="412">
        <v>-0.66225400000000001</v>
      </c>
      <c r="S112" s="401">
        <v>-0.66225400000000001</v>
      </c>
      <c r="T112" s="413"/>
      <c r="U112" s="412">
        <v>2.753546</v>
      </c>
      <c r="V112" s="401">
        <v>2.753546</v>
      </c>
      <c r="W112" s="413"/>
      <c r="X112" s="413"/>
      <c r="Y112" s="402"/>
      <c r="Z112" s="413"/>
      <c r="AA112" s="413"/>
      <c r="AB112" s="402"/>
      <c r="AC112" s="413"/>
      <c r="AD112" s="414">
        <v>-0.66225400000000001</v>
      </c>
      <c r="AE112" s="400">
        <v>-0.66225400000000001</v>
      </c>
      <c r="AF112" s="413"/>
      <c r="AG112" s="414">
        <v>0</v>
      </c>
      <c r="AH112" s="400">
        <v>0</v>
      </c>
      <c r="AI112" s="413"/>
      <c r="AJ112" s="414">
        <v>0</v>
      </c>
      <c r="AK112" s="400">
        <v>0</v>
      </c>
      <c r="AL112" s="413"/>
      <c r="AM112" s="414">
        <v>0</v>
      </c>
      <c r="AN112" s="400">
        <v>0</v>
      </c>
      <c r="AO112" s="413"/>
      <c r="AP112" s="412">
        <v>0</v>
      </c>
      <c r="AQ112" s="401">
        <v>0</v>
      </c>
      <c r="AR112" s="413"/>
      <c r="AS112" s="412">
        <v>0</v>
      </c>
      <c r="AT112" s="401">
        <v>0</v>
      </c>
      <c r="AU112" s="413"/>
      <c r="AV112" s="414">
        <v>0</v>
      </c>
      <c r="AW112" s="400">
        <v>0</v>
      </c>
      <c r="AX112" s="413"/>
      <c r="AY112" s="414">
        <v>0</v>
      </c>
      <c r="AZ112" s="400">
        <v>0</v>
      </c>
      <c r="BA112" s="413"/>
      <c r="BB112" s="414">
        <v>0</v>
      </c>
      <c r="BC112" s="400">
        <v>0</v>
      </c>
      <c r="BD112" s="413"/>
      <c r="BE112" s="413"/>
      <c r="BF112" s="402"/>
      <c r="BG112" s="413"/>
      <c r="BH112" s="413"/>
      <c r="BI112" s="402"/>
      <c r="BJ112" s="413"/>
      <c r="BK112" s="414">
        <v>2.753546</v>
      </c>
      <c r="BL112" s="400">
        <v>2.753546</v>
      </c>
      <c r="BM112" s="413"/>
      <c r="BN112" s="414">
        <v>0</v>
      </c>
      <c r="BO112" s="400">
        <v>0</v>
      </c>
      <c r="BP112" s="413"/>
      <c r="BQ112" s="417">
        <v>0</v>
      </c>
      <c r="BR112" s="403">
        <v>0</v>
      </c>
      <c r="BS112" s="413"/>
      <c r="BT112" s="417">
        <v>0</v>
      </c>
      <c r="BU112" s="403">
        <v>0</v>
      </c>
      <c r="BV112" s="403"/>
      <c r="BW112" s="384"/>
      <c r="BX112" s="408">
        <f t="shared" si="43"/>
        <v>0</v>
      </c>
      <c r="BY112" s="408">
        <f t="shared" si="43"/>
        <v>0</v>
      </c>
      <c r="BZ112" s="408">
        <f t="shared" si="43"/>
        <v>0</v>
      </c>
      <c r="CA112" s="408">
        <f t="shared" ref="CA112:CC143" si="49">BD112</f>
        <v>0</v>
      </c>
      <c r="CB112" s="408">
        <f t="shared" si="49"/>
        <v>0</v>
      </c>
      <c r="CC112" s="408">
        <f t="shared" si="49"/>
        <v>0</v>
      </c>
      <c r="CD112" s="409">
        <f t="shared" si="44"/>
        <v>0</v>
      </c>
      <c r="CE112" s="409">
        <f t="shared" si="44"/>
        <v>0</v>
      </c>
      <c r="CF112" s="409">
        <f t="shared" si="44"/>
        <v>0</v>
      </c>
      <c r="CG112" s="409">
        <f t="shared" si="45"/>
        <v>0</v>
      </c>
      <c r="CH112" s="409">
        <f t="shared" si="45"/>
        <v>0</v>
      </c>
      <c r="CI112" s="409">
        <f t="shared" si="45"/>
        <v>0</v>
      </c>
      <c r="CJ112" s="408">
        <f t="shared" si="46"/>
        <v>0</v>
      </c>
      <c r="CK112" s="408">
        <f t="shared" si="46"/>
        <v>0</v>
      </c>
      <c r="CL112" s="408">
        <f t="shared" si="46"/>
        <v>0</v>
      </c>
      <c r="CM112" s="384"/>
      <c r="CN112" s="410">
        <f t="shared" si="37"/>
        <v>0</v>
      </c>
      <c r="CO112" s="399">
        <f t="shared" si="40"/>
        <v>0</v>
      </c>
      <c r="CP112" s="399">
        <f t="shared" si="41"/>
        <v>0</v>
      </c>
      <c r="CQ112" s="333">
        <f t="shared" si="47"/>
        <v>0</v>
      </c>
      <c r="CR112" s="333">
        <f t="shared" si="47"/>
        <v>0</v>
      </c>
      <c r="CS112" s="333">
        <f t="shared" si="47"/>
        <v>0</v>
      </c>
      <c r="CT112" s="333">
        <f t="shared" si="48"/>
        <v>0</v>
      </c>
      <c r="CU112" s="333">
        <f t="shared" si="48"/>
        <v>-0.66225400000000001</v>
      </c>
      <c r="CV112" s="333">
        <f t="shared" si="48"/>
        <v>-0.66225400000000001</v>
      </c>
    </row>
    <row r="113" spans="1:100" s="418" customFormat="1" ht="17.25" customHeight="1">
      <c r="A113" s="407" t="s">
        <v>357</v>
      </c>
      <c r="B113" s="377" t="s">
        <v>357</v>
      </c>
      <c r="C113" s="373" t="s">
        <v>357</v>
      </c>
      <c r="D113" s="377" t="s">
        <v>367</v>
      </c>
      <c r="E113" s="413"/>
      <c r="F113" s="414">
        <v>0.2</v>
      </c>
      <c r="G113" s="400">
        <v>0.2</v>
      </c>
      <c r="H113" s="413"/>
      <c r="I113" s="412">
        <v>0</v>
      </c>
      <c r="J113" s="401">
        <v>0</v>
      </c>
      <c r="K113" s="413"/>
      <c r="L113" s="414">
        <v>0.2</v>
      </c>
      <c r="M113" s="400">
        <v>0.2</v>
      </c>
      <c r="N113" s="413"/>
      <c r="O113" s="412">
        <v>0</v>
      </c>
      <c r="P113" s="401">
        <v>0</v>
      </c>
      <c r="Q113" s="413"/>
      <c r="R113" s="412">
        <v>0</v>
      </c>
      <c r="S113" s="401">
        <v>0</v>
      </c>
      <c r="T113" s="413"/>
      <c r="U113" s="412">
        <v>0</v>
      </c>
      <c r="V113" s="401">
        <v>0</v>
      </c>
      <c r="W113" s="413"/>
      <c r="X113" s="413"/>
      <c r="Y113" s="402"/>
      <c r="Z113" s="413"/>
      <c r="AA113" s="413"/>
      <c r="AB113" s="402"/>
      <c r="AC113" s="413"/>
      <c r="AD113" s="414">
        <v>0.2</v>
      </c>
      <c r="AE113" s="400">
        <v>0.2</v>
      </c>
      <c r="AF113" s="413"/>
      <c r="AG113" s="414">
        <v>0.14180000000000001</v>
      </c>
      <c r="AH113" s="400">
        <v>0.14180000000000001</v>
      </c>
      <c r="AI113" s="413"/>
      <c r="AJ113" s="414">
        <v>0.2</v>
      </c>
      <c r="AK113" s="400">
        <v>0.2</v>
      </c>
      <c r="AL113" s="413"/>
      <c r="AM113" s="414">
        <v>0.2</v>
      </c>
      <c r="AN113" s="400">
        <v>0.2</v>
      </c>
      <c r="AO113" s="413"/>
      <c r="AP113" s="412">
        <v>0</v>
      </c>
      <c r="AQ113" s="401">
        <v>0</v>
      </c>
      <c r="AR113" s="413"/>
      <c r="AS113" s="412">
        <v>0</v>
      </c>
      <c r="AT113" s="401">
        <v>0</v>
      </c>
      <c r="AU113" s="413"/>
      <c r="AV113" s="414">
        <v>0.29133880000000001</v>
      </c>
      <c r="AW113" s="400">
        <v>0.29133880000000001</v>
      </c>
      <c r="AX113" s="413"/>
      <c r="AY113" s="414">
        <v>0.29133880000000001</v>
      </c>
      <c r="AZ113" s="400">
        <v>0.29133880000000001</v>
      </c>
      <c r="BA113" s="413"/>
      <c r="BB113" s="414">
        <v>0.29133880000000001</v>
      </c>
      <c r="BC113" s="400">
        <v>0.29133880000000001</v>
      </c>
      <c r="BD113" s="413"/>
      <c r="BE113" s="413"/>
      <c r="BF113" s="402"/>
      <c r="BG113" s="413"/>
      <c r="BH113" s="413"/>
      <c r="BI113" s="402"/>
      <c r="BJ113" s="413"/>
      <c r="BK113" s="414">
        <v>-0.29133880000000001</v>
      </c>
      <c r="BL113" s="400">
        <v>-0.29133880000000001</v>
      </c>
      <c r="BM113" s="413"/>
      <c r="BN113" s="414">
        <v>-9.1338799999999998E-2</v>
      </c>
      <c r="BO113" s="400">
        <v>-9.1338799999999998E-2</v>
      </c>
      <c r="BP113" s="413"/>
      <c r="BQ113" s="417">
        <v>145.6694</v>
      </c>
      <c r="BR113" s="403">
        <v>145.6694</v>
      </c>
      <c r="BS113" s="413"/>
      <c r="BT113" s="417">
        <v>145.6694</v>
      </c>
      <c r="BU113" s="403">
        <v>145.6694</v>
      </c>
      <c r="BV113" s="403"/>
      <c r="BW113" s="384"/>
      <c r="BX113" s="408">
        <f t="shared" si="43"/>
        <v>0</v>
      </c>
      <c r="BY113" s="408">
        <f t="shared" si="43"/>
        <v>0</v>
      </c>
      <c r="BZ113" s="408">
        <f t="shared" si="43"/>
        <v>0</v>
      </c>
      <c r="CA113" s="408">
        <f t="shared" si="49"/>
        <v>0</v>
      </c>
      <c r="CB113" s="408">
        <f t="shared" si="49"/>
        <v>0</v>
      </c>
      <c r="CC113" s="408">
        <f t="shared" si="49"/>
        <v>0</v>
      </c>
      <c r="CD113" s="409">
        <f t="shared" si="44"/>
        <v>0</v>
      </c>
      <c r="CE113" s="409">
        <f t="shared" si="44"/>
        <v>0.29133880000000001</v>
      </c>
      <c r="CF113" s="409">
        <f t="shared" si="44"/>
        <v>0.29133880000000001</v>
      </c>
      <c r="CG113" s="409">
        <f t="shared" si="45"/>
        <v>0</v>
      </c>
      <c r="CH113" s="409">
        <f t="shared" si="45"/>
        <v>-0.29133880000000001</v>
      </c>
      <c r="CI113" s="409">
        <f t="shared" si="45"/>
        <v>-0.29133880000000001</v>
      </c>
      <c r="CJ113" s="408">
        <f t="shared" si="46"/>
        <v>0</v>
      </c>
      <c r="CK113" s="408">
        <f t="shared" si="46"/>
        <v>0</v>
      </c>
      <c r="CL113" s="408">
        <f t="shared" si="46"/>
        <v>0</v>
      </c>
      <c r="CM113" s="384"/>
      <c r="CN113" s="410">
        <f t="shared" si="37"/>
        <v>0</v>
      </c>
      <c r="CO113" s="399">
        <f t="shared" si="40"/>
        <v>0</v>
      </c>
      <c r="CP113" s="399">
        <f t="shared" si="41"/>
        <v>0</v>
      </c>
      <c r="CQ113" s="333">
        <f t="shared" si="47"/>
        <v>0</v>
      </c>
      <c r="CR113" s="333">
        <f t="shared" si="47"/>
        <v>0</v>
      </c>
      <c r="CS113" s="333">
        <f t="shared" si="47"/>
        <v>0</v>
      </c>
      <c r="CT113" s="333">
        <f t="shared" si="48"/>
        <v>0</v>
      </c>
      <c r="CU113" s="333">
        <f t="shared" si="48"/>
        <v>0</v>
      </c>
      <c r="CV113" s="333">
        <f t="shared" si="48"/>
        <v>0</v>
      </c>
    </row>
    <row r="114" spans="1:100" s="418" customFormat="1" ht="17.25" customHeight="1">
      <c r="A114" s="407" t="s">
        <v>357</v>
      </c>
      <c r="B114" s="377" t="s">
        <v>357</v>
      </c>
      <c r="C114" s="373" t="s">
        <v>357</v>
      </c>
      <c r="D114" s="377" t="s">
        <v>368</v>
      </c>
      <c r="E114" s="413"/>
      <c r="F114" s="412">
        <v>0.85</v>
      </c>
      <c r="G114" s="401">
        <v>0.85</v>
      </c>
      <c r="H114" s="413"/>
      <c r="I114" s="412">
        <v>0</v>
      </c>
      <c r="J114" s="401">
        <v>0</v>
      </c>
      <c r="K114" s="413"/>
      <c r="L114" s="412">
        <v>0.85</v>
      </c>
      <c r="M114" s="401">
        <v>0.85</v>
      </c>
      <c r="N114" s="413"/>
      <c r="O114" s="414">
        <v>0</v>
      </c>
      <c r="P114" s="400">
        <v>0</v>
      </c>
      <c r="Q114" s="413"/>
      <c r="R114" s="414">
        <v>0</v>
      </c>
      <c r="S114" s="400">
        <v>0</v>
      </c>
      <c r="T114" s="413"/>
      <c r="U114" s="414">
        <v>0</v>
      </c>
      <c r="V114" s="400">
        <v>0</v>
      </c>
      <c r="W114" s="413"/>
      <c r="X114" s="413"/>
      <c r="Y114" s="402"/>
      <c r="Z114" s="413"/>
      <c r="AA114" s="413"/>
      <c r="AB114" s="402"/>
      <c r="AC114" s="413"/>
      <c r="AD114" s="414">
        <v>0.85</v>
      </c>
      <c r="AE114" s="400">
        <v>0.85</v>
      </c>
      <c r="AF114" s="413"/>
      <c r="AG114" s="412">
        <v>0.7</v>
      </c>
      <c r="AH114" s="401">
        <v>0.7</v>
      </c>
      <c r="AI114" s="413"/>
      <c r="AJ114" s="412">
        <v>0.85</v>
      </c>
      <c r="AK114" s="401">
        <v>0.85</v>
      </c>
      <c r="AL114" s="413"/>
      <c r="AM114" s="412">
        <v>0.85</v>
      </c>
      <c r="AN114" s="401">
        <v>0.85</v>
      </c>
      <c r="AO114" s="413"/>
      <c r="AP114" s="412">
        <v>0</v>
      </c>
      <c r="AQ114" s="401">
        <v>0</v>
      </c>
      <c r="AR114" s="413"/>
      <c r="AS114" s="412">
        <v>0</v>
      </c>
      <c r="AT114" s="401">
        <v>0</v>
      </c>
      <c r="AU114" s="413"/>
      <c r="AV114" s="412">
        <v>0.20107059999999999</v>
      </c>
      <c r="AW114" s="401">
        <v>0.20107059999999999</v>
      </c>
      <c r="AX114" s="413"/>
      <c r="AY114" s="412">
        <v>0.20107059999999999</v>
      </c>
      <c r="AZ114" s="401">
        <v>0.20107059999999999</v>
      </c>
      <c r="BA114" s="413"/>
      <c r="BB114" s="412">
        <v>0.20107059999999999</v>
      </c>
      <c r="BC114" s="401">
        <v>0.20107059999999999</v>
      </c>
      <c r="BD114" s="413"/>
      <c r="BE114" s="413"/>
      <c r="BF114" s="402"/>
      <c r="BG114" s="413"/>
      <c r="BH114" s="413"/>
      <c r="BI114" s="402"/>
      <c r="BJ114" s="413"/>
      <c r="BK114" s="414">
        <v>-0.20107059999999999</v>
      </c>
      <c r="BL114" s="400">
        <v>-0.20107059999999999</v>
      </c>
      <c r="BM114" s="413"/>
      <c r="BN114" s="412">
        <v>0.64892939999999999</v>
      </c>
      <c r="BO114" s="401">
        <v>0.64892939999999999</v>
      </c>
      <c r="BP114" s="413"/>
      <c r="BQ114" s="415">
        <v>23.655364706</v>
      </c>
      <c r="BR114" s="416">
        <v>23.655364706</v>
      </c>
      <c r="BS114" s="413"/>
      <c r="BT114" s="415">
        <v>23.655364706</v>
      </c>
      <c r="BU114" s="416">
        <v>23.655364706</v>
      </c>
      <c r="BV114" s="416"/>
      <c r="BW114" s="384"/>
      <c r="BX114" s="408">
        <f t="shared" si="43"/>
        <v>0</v>
      </c>
      <c r="BY114" s="408">
        <f t="shared" si="43"/>
        <v>0</v>
      </c>
      <c r="BZ114" s="408">
        <f t="shared" si="43"/>
        <v>0</v>
      </c>
      <c r="CA114" s="408">
        <f t="shared" si="49"/>
        <v>0</v>
      </c>
      <c r="CB114" s="408">
        <f t="shared" si="49"/>
        <v>0</v>
      </c>
      <c r="CC114" s="408">
        <f t="shared" si="49"/>
        <v>0</v>
      </c>
      <c r="CD114" s="409">
        <f t="shared" si="44"/>
        <v>0</v>
      </c>
      <c r="CE114" s="409">
        <f t="shared" si="44"/>
        <v>0.20107059999999999</v>
      </c>
      <c r="CF114" s="409">
        <f t="shared" si="44"/>
        <v>0.20107059999999999</v>
      </c>
      <c r="CG114" s="409">
        <f t="shared" si="45"/>
        <v>0</v>
      </c>
      <c r="CH114" s="409">
        <f t="shared" si="45"/>
        <v>-0.20107059999999999</v>
      </c>
      <c r="CI114" s="409">
        <f t="shared" si="45"/>
        <v>-0.20107059999999999</v>
      </c>
      <c r="CJ114" s="408">
        <f t="shared" si="46"/>
        <v>0</v>
      </c>
      <c r="CK114" s="408">
        <f t="shared" si="46"/>
        <v>0</v>
      </c>
      <c r="CL114" s="408">
        <f t="shared" si="46"/>
        <v>0</v>
      </c>
      <c r="CM114" s="384"/>
      <c r="CN114" s="410">
        <f t="shared" si="37"/>
        <v>0</v>
      </c>
      <c r="CO114" s="399">
        <f t="shared" si="40"/>
        <v>0</v>
      </c>
      <c r="CP114" s="399">
        <f t="shared" si="41"/>
        <v>0</v>
      </c>
      <c r="CQ114" s="333">
        <f t="shared" si="47"/>
        <v>0</v>
      </c>
      <c r="CR114" s="333">
        <f t="shared" si="47"/>
        <v>0</v>
      </c>
      <c r="CS114" s="333">
        <f t="shared" si="47"/>
        <v>0</v>
      </c>
      <c r="CT114" s="333">
        <f t="shared" si="48"/>
        <v>0</v>
      </c>
      <c r="CU114" s="333">
        <f t="shared" si="48"/>
        <v>0</v>
      </c>
      <c r="CV114" s="333">
        <f t="shared" si="48"/>
        <v>0</v>
      </c>
    </row>
    <row r="115" spans="1:100" s="418" customFormat="1" ht="17.25" customHeight="1">
      <c r="A115" s="407" t="s">
        <v>357</v>
      </c>
      <c r="B115" s="377" t="s">
        <v>357</v>
      </c>
      <c r="C115" s="373" t="s">
        <v>357</v>
      </c>
      <c r="D115" s="377" t="s">
        <v>369</v>
      </c>
      <c r="E115" s="413"/>
      <c r="F115" s="414">
        <v>0.36580000000000001</v>
      </c>
      <c r="G115" s="400">
        <v>0.36580000000000001</v>
      </c>
      <c r="H115" s="413"/>
      <c r="I115" s="412">
        <v>0</v>
      </c>
      <c r="J115" s="401">
        <v>0</v>
      </c>
      <c r="K115" s="413"/>
      <c r="L115" s="414">
        <v>0.36580000000000001</v>
      </c>
      <c r="M115" s="400">
        <v>0.36580000000000001</v>
      </c>
      <c r="N115" s="413"/>
      <c r="O115" s="412">
        <v>0</v>
      </c>
      <c r="P115" s="401">
        <v>0</v>
      </c>
      <c r="Q115" s="413"/>
      <c r="R115" s="412">
        <v>0</v>
      </c>
      <c r="S115" s="401">
        <v>0</v>
      </c>
      <c r="T115" s="413"/>
      <c r="U115" s="412">
        <v>0</v>
      </c>
      <c r="V115" s="401">
        <v>0</v>
      </c>
      <c r="W115" s="413"/>
      <c r="X115" s="413"/>
      <c r="Y115" s="402"/>
      <c r="Z115" s="413"/>
      <c r="AA115" s="413"/>
      <c r="AB115" s="402"/>
      <c r="AC115" s="413"/>
      <c r="AD115" s="414">
        <v>0.36580000000000001</v>
      </c>
      <c r="AE115" s="400">
        <v>0.36580000000000001</v>
      </c>
      <c r="AF115" s="413"/>
      <c r="AG115" s="414">
        <v>0.36580000000000001</v>
      </c>
      <c r="AH115" s="400">
        <v>0.36580000000000001</v>
      </c>
      <c r="AI115" s="413"/>
      <c r="AJ115" s="414">
        <v>0.36580000000000001</v>
      </c>
      <c r="AK115" s="400">
        <v>0.36580000000000001</v>
      </c>
      <c r="AL115" s="413"/>
      <c r="AM115" s="414">
        <v>0.36580000000000001</v>
      </c>
      <c r="AN115" s="400">
        <v>0.36580000000000001</v>
      </c>
      <c r="AO115" s="413"/>
      <c r="AP115" s="412">
        <v>0</v>
      </c>
      <c r="AQ115" s="401">
        <v>0</v>
      </c>
      <c r="AR115" s="413"/>
      <c r="AS115" s="412">
        <v>0.14036299999999999</v>
      </c>
      <c r="AT115" s="401">
        <v>0.14036299999999999</v>
      </c>
      <c r="AU115" s="413"/>
      <c r="AV115" s="414">
        <v>0.4541</v>
      </c>
      <c r="AW115" s="400">
        <v>0.4541</v>
      </c>
      <c r="AX115" s="413"/>
      <c r="AY115" s="414">
        <v>0.59446299999999996</v>
      </c>
      <c r="AZ115" s="400">
        <v>0.59446299999999996</v>
      </c>
      <c r="BA115" s="413"/>
      <c r="BB115" s="414">
        <v>0.4541</v>
      </c>
      <c r="BC115" s="400">
        <v>0.4541</v>
      </c>
      <c r="BD115" s="413"/>
      <c r="BE115" s="413"/>
      <c r="BF115" s="402"/>
      <c r="BG115" s="413"/>
      <c r="BH115" s="413"/>
      <c r="BI115" s="402"/>
      <c r="BJ115" s="413"/>
      <c r="BK115" s="414">
        <v>-0.4541</v>
      </c>
      <c r="BL115" s="400">
        <v>-0.4541</v>
      </c>
      <c r="BM115" s="413"/>
      <c r="BN115" s="414">
        <v>-8.8300000000000003E-2</v>
      </c>
      <c r="BO115" s="400">
        <v>-8.8300000000000003E-2</v>
      </c>
      <c r="BP115" s="413"/>
      <c r="BQ115" s="417">
        <v>124.13887370099999</v>
      </c>
      <c r="BR115" s="403">
        <v>124.13887370099999</v>
      </c>
      <c r="BS115" s="413"/>
      <c r="BT115" s="417">
        <v>162.51038818999999</v>
      </c>
      <c r="BU115" s="403">
        <v>162.51038818999999</v>
      </c>
      <c r="BV115" s="403"/>
      <c r="BW115" s="384"/>
      <c r="BX115" s="408">
        <f t="shared" si="43"/>
        <v>0</v>
      </c>
      <c r="BY115" s="408">
        <f t="shared" si="43"/>
        <v>0</v>
      </c>
      <c r="BZ115" s="408">
        <f t="shared" si="43"/>
        <v>0</v>
      </c>
      <c r="CA115" s="408">
        <f t="shared" si="49"/>
        <v>0</v>
      </c>
      <c r="CB115" s="408">
        <f t="shared" si="49"/>
        <v>0</v>
      </c>
      <c r="CC115" s="408">
        <f t="shared" si="49"/>
        <v>0</v>
      </c>
      <c r="CD115" s="409">
        <f t="shared" si="44"/>
        <v>0</v>
      </c>
      <c r="CE115" s="409">
        <f t="shared" si="44"/>
        <v>0.4541</v>
      </c>
      <c r="CF115" s="409">
        <f t="shared" si="44"/>
        <v>0.4541</v>
      </c>
      <c r="CG115" s="409">
        <f t="shared" si="45"/>
        <v>0</v>
      </c>
      <c r="CH115" s="409">
        <f t="shared" si="45"/>
        <v>-0.4541</v>
      </c>
      <c r="CI115" s="409">
        <f t="shared" si="45"/>
        <v>-0.4541</v>
      </c>
      <c r="CJ115" s="408">
        <f t="shared" si="46"/>
        <v>0</v>
      </c>
      <c r="CK115" s="408">
        <f t="shared" si="46"/>
        <v>0</v>
      </c>
      <c r="CL115" s="408">
        <f t="shared" si="46"/>
        <v>0</v>
      </c>
      <c r="CM115" s="384"/>
      <c r="CN115" s="410">
        <f t="shared" si="37"/>
        <v>0</v>
      </c>
      <c r="CO115" s="399">
        <f t="shared" si="40"/>
        <v>0</v>
      </c>
      <c r="CP115" s="399">
        <f t="shared" si="41"/>
        <v>0</v>
      </c>
      <c r="CQ115" s="333">
        <f t="shared" si="47"/>
        <v>0</v>
      </c>
      <c r="CR115" s="333">
        <f t="shared" si="47"/>
        <v>0</v>
      </c>
      <c r="CS115" s="333">
        <f t="shared" si="47"/>
        <v>0</v>
      </c>
      <c r="CT115" s="333">
        <f t="shared" si="48"/>
        <v>0</v>
      </c>
      <c r="CU115" s="333">
        <f t="shared" si="48"/>
        <v>0</v>
      </c>
      <c r="CV115" s="333">
        <f t="shared" si="48"/>
        <v>0</v>
      </c>
    </row>
    <row r="116" spans="1:100" s="418" customFormat="1" ht="17.25" customHeight="1">
      <c r="A116" s="407" t="s">
        <v>357</v>
      </c>
      <c r="B116" s="377" t="s">
        <v>357</v>
      </c>
      <c r="C116" s="373" t="s">
        <v>357</v>
      </c>
      <c r="D116" s="377" t="s">
        <v>370</v>
      </c>
      <c r="E116" s="413"/>
      <c r="F116" s="414">
        <v>2</v>
      </c>
      <c r="G116" s="400">
        <v>2</v>
      </c>
      <c r="H116" s="413"/>
      <c r="I116" s="412">
        <v>0</v>
      </c>
      <c r="J116" s="401">
        <v>0</v>
      </c>
      <c r="K116" s="413"/>
      <c r="L116" s="414">
        <v>2</v>
      </c>
      <c r="M116" s="400">
        <v>2</v>
      </c>
      <c r="N116" s="413"/>
      <c r="O116" s="412">
        <v>0</v>
      </c>
      <c r="P116" s="401">
        <v>0</v>
      </c>
      <c r="Q116" s="413"/>
      <c r="R116" s="412">
        <v>0</v>
      </c>
      <c r="S116" s="401">
        <v>0</v>
      </c>
      <c r="T116" s="413"/>
      <c r="U116" s="412">
        <v>0</v>
      </c>
      <c r="V116" s="401">
        <v>0</v>
      </c>
      <c r="W116" s="413"/>
      <c r="X116" s="413"/>
      <c r="Y116" s="402"/>
      <c r="Z116" s="413"/>
      <c r="AA116" s="413"/>
      <c r="AB116" s="402"/>
      <c r="AC116" s="413"/>
      <c r="AD116" s="414">
        <v>2</v>
      </c>
      <c r="AE116" s="400">
        <v>2</v>
      </c>
      <c r="AF116" s="413"/>
      <c r="AG116" s="414">
        <v>1.6664000000000001</v>
      </c>
      <c r="AH116" s="400">
        <v>1.6664000000000001</v>
      </c>
      <c r="AI116" s="413"/>
      <c r="AJ116" s="414">
        <v>2</v>
      </c>
      <c r="AK116" s="400">
        <v>2</v>
      </c>
      <c r="AL116" s="413"/>
      <c r="AM116" s="414">
        <v>2</v>
      </c>
      <c r="AN116" s="400">
        <v>2</v>
      </c>
      <c r="AO116" s="413"/>
      <c r="AP116" s="412">
        <v>0</v>
      </c>
      <c r="AQ116" s="401">
        <v>0</v>
      </c>
      <c r="AR116" s="413"/>
      <c r="AS116" s="414">
        <v>0</v>
      </c>
      <c r="AT116" s="400">
        <v>0</v>
      </c>
      <c r="AU116" s="413"/>
      <c r="AV116" s="414">
        <v>4.0664720000000001E-2</v>
      </c>
      <c r="AW116" s="400">
        <v>4.0664720000000001E-2</v>
      </c>
      <c r="AX116" s="413"/>
      <c r="AY116" s="414">
        <v>4.0664720000000001E-2</v>
      </c>
      <c r="AZ116" s="400">
        <v>4.0664720000000001E-2</v>
      </c>
      <c r="BA116" s="413"/>
      <c r="BB116" s="414">
        <v>4.0664720000000001E-2</v>
      </c>
      <c r="BC116" s="400">
        <v>4.0664720000000001E-2</v>
      </c>
      <c r="BD116" s="413"/>
      <c r="BE116" s="413"/>
      <c r="BF116" s="402"/>
      <c r="BG116" s="413"/>
      <c r="BH116" s="413"/>
      <c r="BI116" s="402"/>
      <c r="BJ116" s="413"/>
      <c r="BK116" s="414">
        <v>-4.0664720000000001E-2</v>
      </c>
      <c r="BL116" s="400">
        <v>-4.0664720000000001E-2</v>
      </c>
      <c r="BM116" s="413"/>
      <c r="BN116" s="414">
        <v>1.9593352799999999</v>
      </c>
      <c r="BO116" s="400">
        <v>1.9593352799999999</v>
      </c>
      <c r="BP116" s="413"/>
      <c r="BQ116" s="417">
        <v>2.033236</v>
      </c>
      <c r="BR116" s="403">
        <v>2.033236</v>
      </c>
      <c r="BS116" s="413"/>
      <c r="BT116" s="417">
        <v>2.033236</v>
      </c>
      <c r="BU116" s="403">
        <v>2.033236</v>
      </c>
      <c r="BV116" s="403"/>
      <c r="BW116" s="384"/>
      <c r="BX116" s="408">
        <f t="shared" si="43"/>
        <v>0</v>
      </c>
      <c r="BY116" s="408">
        <f t="shared" si="43"/>
        <v>0</v>
      </c>
      <c r="BZ116" s="408">
        <f t="shared" si="43"/>
        <v>0</v>
      </c>
      <c r="CA116" s="408">
        <f t="shared" si="49"/>
        <v>0</v>
      </c>
      <c r="CB116" s="408">
        <f t="shared" si="49"/>
        <v>0</v>
      </c>
      <c r="CC116" s="408">
        <f t="shared" si="49"/>
        <v>0</v>
      </c>
      <c r="CD116" s="409">
        <f t="shared" si="44"/>
        <v>0</v>
      </c>
      <c r="CE116" s="409">
        <f t="shared" si="44"/>
        <v>4.0664720000000001E-2</v>
      </c>
      <c r="CF116" s="409">
        <f t="shared" si="44"/>
        <v>4.0664720000000001E-2</v>
      </c>
      <c r="CG116" s="409">
        <f t="shared" si="45"/>
        <v>0</v>
      </c>
      <c r="CH116" s="409">
        <f t="shared" si="45"/>
        <v>-4.0664720000000001E-2</v>
      </c>
      <c r="CI116" s="409">
        <f t="shared" si="45"/>
        <v>-4.0664720000000001E-2</v>
      </c>
      <c r="CJ116" s="408">
        <f t="shared" si="46"/>
        <v>0</v>
      </c>
      <c r="CK116" s="408">
        <f t="shared" si="46"/>
        <v>0</v>
      </c>
      <c r="CL116" s="408">
        <f t="shared" si="46"/>
        <v>0</v>
      </c>
      <c r="CM116" s="384"/>
      <c r="CN116" s="410">
        <f t="shared" si="37"/>
        <v>0</v>
      </c>
      <c r="CO116" s="399">
        <f t="shared" si="40"/>
        <v>0</v>
      </c>
      <c r="CP116" s="399">
        <f t="shared" si="41"/>
        <v>0</v>
      </c>
      <c r="CQ116" s="333">
        <f t="shared" si="47"/>
        <v>0</v>
      </c>
      <c r="CR116" s="333">
        <f t="shared" si="47"/>
        <v>0</v>
      </c>
      <c r="CS116" s="333">
        <f t="shared" si="47"/>
        <v>0</v>
      </c>
      <c r="CT116" s="333">
        <f t="shared" si="48"/>
        <v>0</v>
      </c>
      <c r="CU116" s="333">
        <f t="shared" si="48"/>
        <v>0</v>
      </c>
      <c r="CV116" s="333">
        <f t="shared" si="48"/>
        <v>0</v>
      </c>
    </row>
    <row r="117" spans="1:100" s="418" customFormat="1" ht="17.25" customHeight="1">
      <c r="A117" s="407" t="s">
        <v>357</v>
      </c>
      <c r="B117" s="377" t="s">
        <v>357</v>
      </c>
      <c r="C117" s="373" t="s">
        <v>357</v>
      </c>
      <c r="D117" s="377" t="s">
        <v>372</v>
      </c>
      <c r="E117" s="413"/>
      <c r="F117" s="414">
        <v>430.38229999999999</v>
      </c>
      <c r="G117" s="400">
        <v>430.38229999999999</v>
      </c>
      <c r="H117" s="413"/>
      <c r="I117" s="412">
        <v>-91.224716000000001</v>
      </c>
      <c r="J117" s="401">
        <v>-91.224716000000001</v>
      </c>
      <c r="K117" s="413"/>
      <c r="L117" s="414">
        <v>339.15758399999999</v>
      </c>
      <c r="M117" s="400">
        <v>339.15758399999999</v>
      </c>
      <c r="N117" s="413"/>
      <c r="O117" s="412">
        <v>339.15758399999999</v>
      </c>
      <c r="P117" s="401">
        <v>339.15758399999999</v>
      </c>
      <c r="Q117" s="413"/>
      <c r="R117" s="412">
        <v>-18.099924999999999</v>
      </c>
      <c r="S117" s="401">
        <v>-18.099924999999999</v>
      </c>
      <c r="T117" s="413"/>
      <c r="U117" s="412">
        <v>321.057659</v>
      </c>
      <c r="V117" s="401">
        <v>321.057659</v>
      </c>
      <c r="W117" s="413"/>
      <c r="X117" s="413"/>
      <c r="Y117" s="402"/>
      <c r="Z117" s="413"/>
      <c r="AA117" s="413"/>
      <c r="AB117" s="402"/>
      <c r="AC117" s="413"/>
      <c r="AD117" s="414">
        <v>321.057659</v>
      </c>
      <c r="AE117" s="400">
        <v>321.057659</v>
      </c>
      <c r="AF117" s="413"/>
      <c r="AG117" s="414">
        <v>332.3553</v>
      </c>
      <c r="AH117" s="400">
        <v>332.3553</v>
      </c>
      <c r="AI117" s="413"/>
      <c r="AJ117" s="414">
        <v>424.5609</v>
      </c>
      <c r="AK117" s="400">
        <v>424.5609</v>
      </c>
      <c r="AL117" s="413"/>
      <c r="AM117" s="414">
        <v>424.5609</v>
      </c>
      <c r="AN117" s="400">
        <v>424.5609</v>
      </c>
      <c r="AO117" s="413"/>
      <c r="AP117" s="412">
        <v>185.52500000000001</v>
      </c>
      <c r="AQ117" s="401">
        <v>185.52500000000001</v>
      </c>
      <c r="AR117" s="413"/>
      <c r="AS117" s="412">
        <v>50.742029940000002</v>
      </c>
      <c r="AT117" s="401">
        <v>50.742029940000002</v>
      </c>
      <c r="AU117" s="413"/>
      <c r="AV117" s="414">
        <v>187.68192431</v>
      </c>
      <c r="AW117" s="400">
        <v>187.68192431</v>
      </c>
      <c r="AX117" s="413"/>
      <c r="AY117" s="414">
        <v>238.42395425000001</v>
      </c>
      <c r="AZ117" s="400">
        <v>238.42395425000001</v>
      </c>
      <c r="BA117" s="413"/>
      <c r="BB117" s="414">
        <v>187.68192431</v>
      </c>
      <c r="BC117" s="400">
        <v>187.68192431</v>
      </c>
      <c r="BD117" s="413"/>
      <c r="BE117" s="413"/>
      <c r="BF117" s="402"/>
      <c r="BG117" s="413"/>
      <c r="BH117" s="413"/>
      <c r="BI117" s="402"/>
      <c r="BJ117" s="413"/>
      <c r="BK117" s="414">
        <v>133.37573469</v>
      </c>
      <c r="BL117" s="400">
        <v>133.37573469</v>
      </c>
      <c r="BM117" s="413"/>
      <c r="BN117" s="414">
        <v>151.47565968999999</v>
      </c>
      <c r="BO117" s="400">
        <v>151.47565968999999</v>
      </c>
      <c r="BP117" s="413"/>
      <c r="BQ117" s="417">
        <v>58.457388897999998</v>
      </c>
      <c r="BR117" s="403">
        <v>58.457388897999998</v>
      </c>
      <c r="BS117" s="413"/>
      <c r="BT117" s="417">
        <v>74.262035982</v>
      </c>
      <c r="BU117" s="403">
        <v>74.262035982</v>
      </c>
      <c r="BV117" s="403"/>
      <c r="BW117" s="384"/>
      <c r="BX117" s="408">
        <f t="shared" si="43"/>
        <v>0</v>
      </c>
      <c r="BY117" s="408">
        <f t="shared" si="43"/>
        <v>0</v>
      </c>
      <c r="BZ117" s="408">
        <f t="shared" si="43"/>
        <v>0</v>
      </c>
      <c r="CA117" s="408">
        <f t="shared" si="49"/>
        <v>0</v>
      </c>
      <c r="CB117" s="408">
        <f t="shared" si="49"/>
        <v>0</v>
      </c>
      <c r="CC117" s="408">
        <f t="shared" si="49"/>
        <v>0</v>
      </c>
      <c r="CD117" s="409">
        <f t="shared" si="44"/>
        <v>0</v>
      </c>
      <c r="CE117" s="409">
        <f t="shared" si="44"/>
        <v>187.68192431</v>
      </c>
      <c r="CF117" s="409">
        <f t="shared" si="44"/>
        <v>187.68192431</v>
      </c>
      <c r="CG117" s="409">
        <f t="shared" si="45"/>
        <v>0</v>
      </c>
      <c r="CH117" s="409">
        <f t="shared" si="45"/>
        <v>-187.68192431</v>
      </c>
      <c r="CI117" s="409">
        <f t="shared" si="45"/>
        <v>-187.68192431</v>
      </c>
      <c r="CJ117" s="408">
        <f t="shared" si="46"/>
        <v>0</v>
      </c>
      <c r="CK117" s="408">
        <f t="shared" si="46"/>
        <v>0</v>
      </c>
      <c r="CL117" s="408">
        <f t="shared" si="46"/>
        <v>0</v>
      </c>
      <c r="CM117" s="384"/>
      <c r="CN117" s="410">
        <f t="shared" si="37"/>
        <v>0</v>
      </c>
      <c r="CO117" s="399">
        <f t="shared" si="40"/>
        <v>0</v>
      </c>
      <c r="CP117" s="399">
        <f t="shared" si="41"/>
        <v>0</v>
      </c>
      <c r="CQ117" s="333">
        <f t="shared" si="47"/>
        <v>0</v>
      </c>
      <c r="CR117" s="333">
        <f t="shared" si="47"/>
        <v>5.8213999999999828</v>
      </c>
      <c r="CS117" s="333">
        <f t="shared" si="47"/>
        <v>5.8213999999999828</v>
      </c>
      <c r="CT117" s="333">
        <f t="shared" si="48"/>
        <v>0</v>
      </c>
      <c r="CU117" s="333">
        <f t="shared" si="48"/>
        <v>-103.503241</v>
      </c>
      <c r="CV117" s="333">
        <f t="shared" si="48"/>
        <v>-103.503241</v>
      </c>
    </row>
    <row r="118" spans="1:100" s="418" customFormat="1" ht="22.5" customHeight="1">
      <c r="A118" s="407" t="s">
        <v>357</v>
      </c>
      <c r="B118" s="377" t="s">
        <v>357</v>
      </c>
      <c r="C118" s="373" t="s">
        <v>378</v>
      </c>
      <c r="D118" s="377" t="s">
        <v>84</v>
      </c>
      <c r="E118" s="413"/>
      <c r="F118" s="414">
        <v>696.4787</v>
      </c>
      <c r="G118" s="400">
        <v>696.4787</v>
      </c>
      <c r="H118" s="413"/>
      <c r="I118" s="412">
        <v>-48.32</v>
      </c>
      <c r="J118" s="401">
        <v>-48.32</v>
      </c>
      <c r="K118" s="413"/>
      <c r="L118" s="414">
        <v>648.15869999999995</v>
      </c>
      <c r="M118" s="400">
        <v>648.15869999999995</v>
      </c>
      <c r="N118" s="413"/>
      <c r="O118" s="412">
        <v>648.15869999999995</v>
      </c>
      <c r="P118" s="401">
        <v>648.15869999999995</v>
      </c>
      <c r="Q118" s="413"/>
      <c r="R118" s="412">
        <v>-9.5564999999999998</v>
      </c>
      <c r="S118" s="401">
        <v>-9.5564999999999998</v>
      </c>
      <c r="T118" s="413"/>
      <c r="U118" s="412">
        <v>638.60220000000004</v>
      </c>
      <c r="V118" s="401">
        <v>638.60220000000004</v>
      </c>
      <c r="W118" s="413"/>
      <c r="X118" s="413">
        <v>-0.8</v>
      </c>
      <c r="Y118" s="402">
        <v>-0.8</v>
      </c>
      <c r="Z118" s="413"/>
      <c r="AA118" s="413"/>
      <c r="AB118" s="402"/>
      <c r="AC118" s="413"/>
      <c r="AD118" s="414">
        <v>638.60220000000004</v>
      </c>
      <c r="AE118" s="400">
        <v>638.60220000000004</v>
      </c>
      <c r="AF118" s="413"/>
      <c r="AG118" s="414">
        <v>582.80380000000002</v>
      </c>
      <c r="AH118" s="400">
        <v>582.80380000000002</v>
      </c>
      <c r="AI118" s="413"/>
      <c r="AJ118" s="414">
        <v>695.03620000000001</v>
      </c>
      <c r="AK118" s="400">
        <v>695.03620000000001</v>
      </c>
      <c r="AL118" s="413"/>
      <c r="AM118" s="414">
        <v>695.03620000000001</v>
      </c>
      <c r="AN118" s="400">
        <v>695.03620000000001</v>
      </c>
      <c r="AO118" s="413"/>
      <c r="AP118" s="412">
        <v>275.02359999999999</v>
      </c>
      <c r="AQ118" s="401">
        <v>275.02359999999999</v>
      </c>
      <c r="AR118" s="413"/>
      <c r="AS118" s="412">
        <v>164.79131289</v>
      </c>
      <c r="AT118" s="401">
        <v>164.79131289</v>
      </c>
      <c r="AU118" s="413"/>
      <c r="AV118" s="412">
        <v>356.34362227999998</v>
      </c>
      <c r="AW118" s="401">
        <v>356.34362227999998</v>
      </c>
      <c r="AX118" s="413"/>
      <c r="AY118" s="412">
        <v>521.13493516999995</v>
      </c>
      <c r="AZ118" s="401">
        <v>521.13493516999995</v>
      </c>
      <c r="BA118" s="413"/>
      <c r="BB118" s="412">
        <v>355.98242192999999</v>
      </c>
      <c r="BC118" s="401">
        <v>355.98242192999999</v>
      </c>
      <c r="BD118" s="413"/>
      <c r="BE118" s="413">
        <v>0.36120035</v>
      </c>
      <c r="BF118" s="402">
        <v>0.36120035</v>
      </c>
      <c r="BG118" s="413"/>
      <c r="BH118" s="413"/>
      <c r="BI118" s="402"/>
      <c r="BJ118" s="413"/>
      <c r="BK118" s="412">
        <v>282.25857772000001</v>
      </c>
      <c r="BL118" s="401">
        <v>282.25857772000001</v>
      </c>
      <c r="BM118" s="413"/>
      <c r="BN118" s="414">
        <v>291.81507771999998</v>
      </c>
      <c r="BO118" s="400">
        <v>291.81507771999998</v>
      </c>
      <c r="BP118" s="413"/>
      <c r="BQ118" s="415">
        <v>55.800562898000003</v>
      </c>
      <c r="BR118" s="416">
        <v>55.800562898000003</v>
      </c>
      <c r="BS118" s="413"/>
      <c r="BT118" s="415">
        <v>81.605565275000004</v>
      </c>
      <c r="BU118" s="416">
        <v>81.605565275000004</v>
      </c>
      <c r="BV118" s="403"/>
      <c r="BW118" s="384"/>
      <c r="BX118" s="408">
        <f t="shared" si="43"/>
        <v>0</v>
      </c>
      <c r="BY118" s="408">
        <f t="shared" si="43"/>
        <v>0.8</v>
      </c>
      <c r="BZ118" s="408">
        <f t="shared" si="43"/>
        <v>0.8</v>
      </c>
      <c r="CA118" s="408">
        <f t="shared" si="49"/>
        <v>0</v>
      </c>
      <c r="CB118" s="408">
        <f t="shared" si="49"/>
        <v>0.36120035</v>
      </c>
      <c r="CC118" s="408">
        <f t="shared" si="49"/>
        <v>0.36120035</v>
      </c>
      <c r="CD118" s="409">
        <f t="shared" si="44"/>
        <v>0</v>
      </c>
      <c r="CE118" s="409">
        <f t="shared" si="44"/>
        <v>355.98242192999999</v>
      </c>
      <c r="CF118" s="409">
        <f t="shared" si="44"/>
        <v>355.98242192999999</v>
      </c>
      <c r="CG118" s="409">
        <f t="shared" si="45"/>
        <v>0</v>
      </c>
      <c r="CH118" s="409">
        <f t="shared" si="45"/>
        <v>-355.54362227999997</v>
      </c>
      <c r="CI118" s="409">
        <f t="shared" si="45"/>
        <v>-355.54362227999997</v>
      </c>
      <c r="CJ118" s="408">
        <f t="shared" si="46"/>
        <v>0</v>
      </c>
      <c r="CK118" s="408">
        <f t="shared" si="46"/>
        <v>45.150043749999995</v>
      </c>
      <c r="CL118" s="408">
        <f t="shared" si="46"/>
        <v>45.150043749999995</v>
      </c>
      <c r="CM118" s="384"/>
      <c r="CN118" s="410">
        <f t="shared" si="37"/>
        <v>0</v>
      </c>
      <c r="CO118" s="399">
        <f t="shared" si="40"/>
        <v>800000</v>
      </c>
      <c r="CP118" s="399">
        <f t="shared" si="41"/>
        <v>361200.35</v>
      </c>
      <c r="CQ118" s="333">
        <f t="shared" si="47"/>
        <v>0</v>
      </c>
      <c r="CR118" s="333">
        <f t="shared" si="47"/>
        <v>1.4424999999999955</v>
      </c>
      <c r="CS118" s="333">
        <f t="shared" si="47"/>
        <v>1.4424999999999955</v>
      </c>
      <c r="CT118" s="333">
        <f t="shared" si="48"/>
        <v>0</v>
      </c>
      <c r="CU118" s="333">
        <f t="shared" si="48"/>
        <v>-56.433999999999969</v>
      </c>
      <c r="CV118" s="333">
        <f t="shared" si="48"/>
        <v>-56.433999999999969</v>
      </c>
    </row>
    <row r="119" spans="1:100" s="418" customFormat="1" ht="24" customHeight="1">
      <c r="A119" s="373" t="s">
        <v>358</v>
      </c>
      <c r="B119" s="377" t="s">
        <v>357</v>
      </c>
      <c r="C119" s="373" t="s">
        <v>357</v>
      </c>
      <c r="D119" s="377" t="s">
        <v>362</v>
      </c>
      <c r="E119" s="413"/>
      <c r="F119" s="414">
        <v>0</v>
      </c>
      <c r="G119" s="400">
        <v>0</v>
      </c>
      <c r="H119" s="413"/>
      <c r="I119" s="414">
        <v>0</v>
      </c>
      <c r="J119" s="400">
        <v>0</v>
      </c>
      <c r="K119" s="413"/>
      <c r="L119" s="414">
        <v>0</v>
      </c>
      <c r="M119" s="400">
        <v>0</v>
      </c>
      <c r="N119" s="413"/>
      <c r="O119" s="414">
        <v>5.2849000000000004</v>
      </c>
      <c r="P119" s="400">
        <v>5.2849000000000004</v>
      </c>
      <c r="Q119" s="413"/>
      <c r="R119" s="412">
        <v>0</v>
      </c>
      <c r="S119" s="401">
        <v>0</v>
      </c>
      <c r="T119" s="413"/>
      <c r="U119" s="414">
        <v>5.2849000000000004</v>
      </c>
      <c r="V119" s="400">
        <v>5.2849000000000004</v>
      </c>
      <c r="W119" s="413"/>
      <c r="X119" s="413"/>
      <c r="Y119" s="402"/>
      <c r="Z119" s="413"/>
      <c r="AA119" s="413"/>
      <c r="AB119" s="402"/>
      <c r="AC119" s="413"/>
      <c r="AD119" s="414">
        <v>0</v>
      </c>
      <c r="AE119" s="400">
        <v>0</v>
      </c>
      <c r="AF119" s="413"/>
      <c r="AG119" s="414">
        <v>0</v>
      </c>
      <c r="AH119" s="400">
        <v>0</v>
      </c>
      <c r="AI119" s="413"/>
      <c r="AJ119" s="414">
        <v>0</v>
      </c>
      <c r="AK119" s="400">
        <v>0</v>
      </c>
      <c r="AL119" s="413"/>
      <c r="AM119" s="414">
        <v>0</v>
      </c>
      <c r="AN119" s="400">
        <v>0</v>
      </c>
      <c r="AO119" s="413"/>
      <c r="AP119" s="414">
        <v>0</v>
      </c>
      <c r="AQ119" s="400">
        <v>0</v>
      </c>
      <c r="AR119" s="413"/>
      <c r="AS119" s="414">
        <v>0</v>
      </c>
      <c r="AT119" s="400">
        <v>0</v>
      </c>
      <c r="AU119" s="413"/>
      <c r="AV119" s="414">
        <v>0</v>
      </c>
      <c r="AW119" s="400">
        <v>0</v>
      </c>
      <c r="AX119" s="413"/>
      <c r="AY119" s="414">
        <v>0</v>
      </c>
      <c r="AZ119" s="400">
        <v>0</v>
      </c>
      <c r="BA119" s="413"/>
      <c r="BB119" s="414">
        <v>0</v>
      </c>
      <c r="BC119" s="400">
        <v>0</v>
      </c>
      <c r="BD119" s="413"/>
      <c r="BE119" s="413"/>
      <c r="BF119" s="402"/>
      <c r="BG119" s="413"/>
      <c r="BH119" s="413"/>
      <c r="BI119" s="402"/>
      <c r="BJ119" s="413"/>
      <c r="BK119" s="414">
        <v>5.2849000000000004</v>
      </c>
      <c r="BL119" s="400">
        <v>5.2849000000000004</v>
      </c>
      <c r="BM119" s="413"/>
      <c r="BN119" s="414">
        <v>0</v>
      </c>
      <c r="BO119" s="400">
        <v>0</v>
      </c>
      <c r="BP119" s="413"/>
      <c r="BQ119" s="417">
        <v>0</v>
      </c>
      <c r="BR119" s="403">
        <v>0</v>
      </c>
      <c r="BS119" s="413"/>
      <c r="BT119" s="417">
        <v>0</v>
      </c>
      <c r="BU119" s="403">
        <v>0</v>
      </c>
      <c r="BV119" s="403"/>
      <c r="BW119" s="384"/>
      <c r="BX119" s="408">
        <f t="shared" si="43"/>
        <v>0</v>
      </c>
      <c r="BY119" s="408">
        <f t="shared" si="43"/>
        <v>0</v>
      </c>
      <c r="BZ119" s="408">
        <f t="shared" si="43"/>
        <v>0</v>
      </c>
      <c r="CA119" s="408">
        <f t="shared" si="49"/>
        <v>0</v>
      </c>
      <c r="CB119" s="408">
        <f t="shared" si="49"/>
        <v>0</v>
      </c>
      <c r="CC119" s="408">
        <f t="shared" si="49"/>
        <v>0</v>
      </c>
      <c r="CD119" s="409">
        <f t="shared" si="44"/>
        <v>0</v>
      </c>
      <c r="CE119" s="409">
        <f t="shared" si="44"/>
        <v>0</v>
      </c>
      <c r="CF119" s="409">
        <f t="shared" si="44"/>
        <v>0</v>
      </c>
      <c r="CG119" s="409">
        <f t="shared" si="45"/>
        <v>0</v>
      </c>
      <c r="CH119" s="409">
        <f t="shared" si="45"/>
        <v>0</v>
      </c>
      <c r="CI119" s="409">
        <f t="shared" si="45"/>
        <v>0</v>
      </c>
      <c r="CJ119" s="408">
        <f t="shared" si="46"/>
        <v>0</v>
      </c>
      <c r="CK119" s="408">
        <f t="shared" si="46"/>
        <v>0</v>
      </c>
      <c r="CL119" s="408">
        <f t="shared" si="46"/>
        <v>0</v>
      </c>
      <c r="CM119" s="384"/>
      <c r="CN119" s="410">
        <f t="shared" si="37"/>
        <v>0</v>
      </c>
      <c r="CO119" s="399">
        <f t="shared" si="40"/>
        <v>0</v>
      </c>
      <c r="CP119" s="399">
        <f t="shared" si="41"/>
        <v>0</v>
      </c>
      <c r="CQ119" s="333">
        <f t="shared" si="47"/>
        <v>0</v>
      </c>
      <c r="CR119" s="333">
        <f t="shared" si="47"/>
        <v>0</v>
      </c>
      <c r="CS119" s="333">
        <f t="shared" si="47"/>
        <v>0</v>
      </c>
      <c r="CT119" s="333">
        <f t="shared" si="48"/>
        <v>0</v>
      </c>
      <c r="CU119" s="333">
        <f t="shared" si="48"/>
        <v>0</v>
      </c>
      <c r="CV119" s="333">
        <f t="shared" si="48"/>
        <v>0</v>
      </c>
    </row>
    <row r="120" spans="1:100" s="418" customFormat="1" ht="17.25" customHeight="1">
      <c r="A120" s="407"/>
      <c r="B120" s="377" t="s">
        <v>357</v>
      </c>
      <c r="C120" s="373" t="s">
        <v>357</v>
      </c>
      <c r="D120" s="378" t="s">
        <v>363</v>
      </c>
      <c r="E120" s="402"/>
      <c r="F120" s="400">
        <v>2.9367000000000001</v>
      </c>
      <c r="G120" s="400">
        <v>2.9367000000000001</v>
      </c>
      <c r="H120" s="402"/>
      <c r="I120" s="400">
        <v>0</v>
      </c>
      <c r="J120" s="400">
        <v>0</v>
      </c>
      <c r="K120" s="402"/>
      <c r="L120" s="400">
        <v>2.9367000000000001</v>
      </c>
      <c r="M120" s="400">
        <v>2.9367000000000001</v>
      </c>
      <c r="N120" s="402"/>
      <c r="O120" s="400">
        <v>0</v>
      </c>
      <c r="P120" s="400">
        <v>0</v>
      </c>
      <c r="Q120" s="402"/>
      <c r="R120" s="400">
        <v>0</v>
      </c>
      <c r="S120" s="400">
        <v>0</v>
      </c>
      <c r="T120" s="402"/>
      <c r="U120" s="400">
        <v>0</v>
      </c>
      <c r="V120" s="400">
        <v>0</v>
      </c>
      <c r="W120" s="402"/>
      <c r="X120" s="402"/>
      <c r="Y120" s="402"/>
      <c r="Z120" s="402"/>
      <c r="AA120" s="402"/>
      <c r="AB120" s="402"/>
      <c r="AC120" s="402"/>
      <c r="AD120" s="400">
        <v>2.9367000000000001</v>
      </c>
      <c r="AE120" s="400">
        <v>2.9367000000000001</v>
      </c>
      <c r="AF120" s="402"/>
      <c r="AG120" s="400">
        <v>2.4472999999999998</v>
      </c>
      <c r="AH120" s="400">
        <v>2.4472999999999998</v>
      </c>
      <c r="AI120" s="402"/>
      <c r="AJ120" s="400">
        <v>2.9367000000000001</v>
      </c>
      <c r="AK120" s="400">
        <v>2.9367000000000001</v>
      </c>
      <c r="AL120" s="402"/>
      <c r="AM120" s="400">
        <v>2.9367000000000001</v>
      </c>
      <c r="AN120" s="400">
        <v>2.9367000000000001</v>
      </c>
      <c r="AO120" s="402"/>
      <c r="AP120" s="400">
        <v>0</v>
      </c>
      <c r="AQ120" s="400">
        <v>0</v>
      </c>
      <c r="AR120" s="402"/>
      <c r="AS120" s="400">
        <v>0</v>
      </c>
      <c r="AT120" s="400">
        <v>0</v>
      </c>
      <c r="AU120" s="402"/>
      <c r="AV120" s="400">
        <v>2.70192371</v>
      </c>
      <c r="AW120" s="400">
        <v>2.70192371</v>
      </c>
      <c r="AX120" s="402"/>
      <c r="AY120" s="400">
        <v>2.70192371</v>
      </c>
      <c r="AZ120" s="400">
        <v>2.70192371</v>
      </c>
      <c r="BA120" s="402"/>
      <c r="BB120" s="400">
        <v>2.70192371</v>
      </c>
      <c r="BC120" s="400">
        <v>2.70192371</v>
      </c>
      <c r="BD120" s="402"/>
      <c r="BE120" s="402"/>
      <c r="BF120" s="402"/>
      <c r="BG120" s="402"/>
      <c r="BH120" s="402"/>
      <c r="BI120" s="402"/>
      <c r="BJ120" s="402"/>
      <c r="BK120" s="400">
        <v>-2.70192371</v>
      </c>
      <c r="BL120" s="400">
        <v>-2.70192371</v>
      </c>
      <c r="BM120" s="402"/>
      <c r="BN120" s="400">
        <v>0.23477629</v>
      </c>
      <c r="BO120" s="400">
        <v>0.23477629</v>
      </c>
      <c r="BP120" s="402"/>
      <c r="BQ120" s="403">
        <v>92.005438416999993</v>
      </c>
      <c r="BR120" s="403">
        <v>92.005438416999993</v>
      </c>
      <c r="BS120" s="402"/>
      <c r="BT120" s="403">
        <v>92.005438416999993</v>
      </c>
      <c r="BU120" s="403">
        <v>92.005438416999993</v>
      </c>
      <c r="BV120" s="403"/>
      <c r="BW120" s="384"/>
      <c r="BX120" s="408">
        <f t="shared" si="43"/>
        <v>0</v>
      </c>
      <c r="BY120" s="408">
        <f t="shared" si="43"/>
        <v>0</v>
      </c>
      <c r="BZ120" s="408">
        <f t="shared" si="43"/>
        <v>0</v>
      </c>
      <c r="CA120" s="408">
        <f t="shared" si="49"/>
        <v>0</v>
      </c>
      <c r="CB120" s="408">
        <f t="shared" si="49"/>
        <v>0</v>
      </c>
      <c r="CC120" s="408">
        <f t="shared" si="49"/>
        <v>0</v>
      </c>
      <c r="CD120" s="409">
        <f t="shared" si="44"/>
        <v>0</v>
      </c>
      <c r="CE120" s="409">
        <f t="shared" si="44"/>
        <v>2.70192371</v>
      </c>
      <c r="CF120" s="409">
        <f t="shared" si="44"/>
        <v>2.70192371</v>
      </c>
      <c r="CG120" s="409">
        <f t="shared" si="45"/>
        <v>0</v>
      </c>
      <c r="CH120" s="409">
        <f t="shared" si="45"/>
        <v>-2.70192371</v>
      </c>
      <c r="CI120" s="409">
        <f t="shared" si="45"/>
        <v>-2.70192371</v>
      </c>
      <c r="CJ120" s="408">
        <f t="shared" si="46"/>
        <v>0</v>
      </c>
      <c r="CK120" s="408">
        <f t="shared" si="46"/>
        <v>0</v>
      </c>
      <c r="CL120" s="408">
        <f t="shared" si="46"/>
        <v>0</v>
      </c>
      <c r="CM120" s="384"/>
      <c r="CN120" s="410">
        <f t="shared" si="37"/>
        <v>0</v>
      </c>
      <c r="CO120" s="399">
        <f t="shared" si="40"/>
        <v>0</v>
      </c>
      <c r="CP120" s="399">
        <f t="shared" si="41"/>
        <v>0</v>
      </c>
      <c r="CQ120" s="333">
        <f t="shared" si="47"/>
        <v>0</v>
      </c>
      <c r="CR120" s="333">
        <f t="shared" si="47"/>
        <v>0</v>
      </c>
      <c r="CS120" s="333">
        <f t="shared" si="47"/>
        <v>0</v>
      </c>
      <c r="CT120" s="333">
        <f t="shared" si="48"/>
        <v>0</v>
      </c>
      <c r="CU120" s="333">
        <f t="shared" si="48"/>
        <v>0</v>
      </c>
      <c r="CV120" s="333">
        <f t="shared" si="48"/>
        <v>0</v>
      </c>
    </row>
    <row r="121" spans="1:100" s="418" customFormat="1" ht="17.25" customHeight="1">
      <c r="A121" s="407" t="s">
        <v>357</v>
      </c>
      <c r="B121" s="377" t="s">
        <v>357</v>
      </c>
      <c r="C121" s="373" t="s">
        <v>357</v>
      </c>
      <c r="D121" s="377" t="s">
        <v>364</v>
      </c>
      <c r="E121" s="413"/>
      <c r="F121" s="412">
        <v>2.3481999999999998</v>
      </c>
      <c r="G121" s="401">
        <v>2.3481999999999998</v>
      </c>
      <c r="H121" s="413"/>
      <c r="I121" s="412">
        <v>0</v>
      </c>
      <c r="J121" s="401">
        <v>0</v>
      </c>
      <c r="K121" s="413"/>
      <c r="L121" s="412">
        <v>2.3481999999999998</v>
      </c>
      <c r="M121" s="401">
        <v>2.3481999999999998</v>
      </c>
      <c r="N121" s="413"/>
      <c r="O121" s="414">
        <v>0</v>
      </c>
      <c r="P121" s="400">
        <v>0</v>
      </c>
      <c r="Q121" s="413"/>
      <c r="R121" s="412">
        <v>0</v>
      </c>
      <c r="S121" s="401">
        <v>0</v>
      </c>
      <c r="T121" s="413"/>
      <c r="U121" s="414">
        <v>0</v>
      </c>
      <c r="V121" s="400">
        <v>0</v>
      </c>
      <c r="W121" s="413"/>
      <c r="X121" s="413"/>
      <c r="Y121" s="402"/>
      <c r="Z121" s="413"/>
      <c r="AA121" s="413"/>
      <c r="AB121" s="402"/>
      <c r="AC121" s="413"/>
      <c r="AD121" s="412">
        <v>2.3481999999999998</v>
      </c>
      <c r="AE121" s="401">
        <v>2.3481999999999998</v>
      </c>
      <c r="AF121" s="413"/>
      <c r="AG121" s="412">
        <v>1.9570000000000001</v>
      </c>
      <c r="AH121" s="401">
        <v>1.9570000000000001</v>
      </c>
      <c r="AI121" s="413"/>
      <c r="AJ121" s="412">
        <v>2.3481999999999998</v>
      </c>
      <c r="AK121" s="401">
        <v>2.3481999999999998</v>
      </c>
      <c r="AL121" s="413"/>
      <c r="AM121" s="412">
        <v>2.3481999999999998</v>
      </c>
      <c r="AN121" s="401">
        <v>2.3481999999999998</v>
      </c>
      <c r="AO121" s="413"/>
      <c r="AP121" s="412">
        <v>0</v>
      </c>
      <c r="AQ121" s="401">
        <v>0</v>
      </c>
      <c r="AR121" s="413"/>
      <c r="AS121" s="412">
        <v>0</v>
      </c>
      <c r="AT121" s="401">
        <v>0</v>
      </c>
      <c r="AU121" s="413"/>
      <c r="AV121" s="412">
        <v>2.2229420000000002</v>
      </c>
      <c r="AW121" s="401">
        <v>2.2229420000000002</v>
      </c>
      <c r="AX121" s="413"/>
      <c r="AY121" s="412">
        <v>2.2229420000000002</v>
      </c>
      <c r="AZ121" s="401">
        <v>2.2229420000000002</v>
      </c>
      <c r="BA121" s="413"/>
      <c r="BB121" s="412">
        <v>2.2229420000000002</v>
      </c>
      <c r="BC121" s="401">
        <v>2.2229420000000002</v>
      </c>
      <c r="BD121" s="413"/>
      <c r="BE121" s="413"/>
      <c r="BF121" s="402"/>
      <c r="BG121" s="413"/>
      <c r="BH121" s="413"/>
      <c r="BI121" s="402"/>
      <c r="BJ121" s="413"/>
      <c r="BK121" s="414">
        <v>-2.2229420000000002</v>
      </c>
      <c r="BL121" s="400">
        <v>-2.2229420000000002</v>
      </c>
      <c r="BM121" s="413"/>
      <c r="BN121" s="412">
        <v>0.12525800000000001</v>
      </c>
      <c r="BO121" s="401">
        <v>0.12525800000000001</v>
      </c>
      <c r="BP121" s="413"/>
      <c r="BQ121" s="415">
        <v>94.665786560000001</v>
      </c>
      <c r="BR121" s="416">
        <v>94.665786560000001</v>
      </c>
      <c r="BS121" s="413"/>
      <c r="BT121" s="415">
        <v>94.665786560000001</v>
      </c>
      <c r="BU121" s="416">
        <v>94.665786560000001</v>
      </c>
      <c r="BV121" s="416"/>
      <c r="BW121" s="384"/>
      <c r="BX121" s="408">
        <f t="shared" si="43"/>
        <v>0</v>
      </c>
      <c r="BY121" s="408">
        <f t="shared" si="43"/>
        <v>0</v>
      </c>
      <c r="BZ121" s="408">
        <f t="shared" si="43"/>
        <v>0</v>
      </c>
      <c r="CA121" s="408">
        <f t="shared" si="49"/>
        <v>0</v>
      </c>
      <c r="CB121" s="408">
        <f t="shared" si="49"/>
        <v>0</v>
      </c>
      <c r="CC121" s="408">
        <f t="shared" si="49"/>
        <v>0</v>
      </c>
      <c r="CD121" s="409">
        <f t="shared" si="44"/>
        <v>0</v>
      </c>
      <c r="CE121" s="409">
        <f t="shared" si="44"/>
        <v>2.2229420000000002</v>
      </c>
      <c r="CF121" s="409">
        <f t="shared" si="44"/>
        <v>2.2229420000000002</v>
      </c>
      <c r="CG121" s="409">
        <f t="shared" si="45"/>
        <v>0</v>
      </c>
      <c r="CH121" s="409">
        <f t="shared" si="45"/>
        <v>-2.2229420000000002</v>
      </c>
      <c r="CI121" s="409">
        <f t="shared" si="45"/>
        <v>-2.2229420000000002</v>
      </c>
      <c r="CJ121" s="408">
        <f t="shared" si="46"/>
        <v>0</v>
      </c>
      <c r="CK121" s="408">
        <f t="shared" si="46"/>
        <v>0</v>
      </c>
      <c r="CL121" s="408">
        <f t="shared" si="46"/>
        <v>0</v>
      </c>
      <c r="CM121" s="384"/>
      <c r="CN121" s="410">
        <f t="shared" si="37"/>
        <v>0</v>
      </c>
      <c r="CO121" s="399">
        <f t="shared" si="40"/>
        <v>0</v>
      </c>
      <c r="CP121" s="399">
        <f t="shared" si="41"/>
        <v>0</v>
      </c>
      <c r="CQ121" s="333">
        <f t="shared" si="47"/>
        <v>0</v>
      </c>
      <c r="CR121" s="333">
        <f t="shared" si="47"/>
        <v>0</v>
      </c>
      <c r="CS121" s="333">
        <f t="shared" si="47"/>
        <v>0</v>
      </c>
      <c r="CT121" s="333">
        <f t="shared" si="48"/>
        <v>0</v>
      </c>
      <c r="CU121" s="333">
        <f t="shared" si="48"/>
        <v>0</v>
      </c>
      <c r="CV121" s="333">
        <f t="shared" si="48"/>
        <v>0</v>
      </c>
    </row>
    <row r="122" spans="1:100" s="418" customFormat="1" ht="17.25" customHeight="1">
      <c r="A122" s="407" t="s">
        <v>357</v>
      </c>
      <c r="B122" s="377" t="s">
        <v>357</v>
      </c>
      <c r="C122" s="373" t="s">
        <v>357</v>
      </c>
      <c r="D122" s="377" t="s">
        <v>366</v>
      </c>
      <c r="E122" s="413"/>
      <c r="F122" s="414">
        <v>0</v>
      </c>
      <c r="G122" s="400">
        <v>0</v>
      </c>
      <c r="H122" s="413"/>
      <c r="I122" s="412">
        <v>0</v>
      </c>
      <c r="J122" s="401">
        <v>0</v>
      </c>
      <c r="K122" s="413"/>
      <c r="L122" s="414">
        <v>0</v>
      </c>
      <c r="M122" s="400">
        <v>0</v>
      </c>
      <c r="N122" s="413"/>
      <c r="O122" s="412">
        <v>1.9523999999999999</v>
      </c>
      <c r="P122" s="401">
        <v>1.9523999999999999</v>
      </c>
      <c r="Q122" s="413"/>
      <c r="R122" s="412">
        <v>-0.61060000000000003</v>
      </c>
      <c r="S122" s="401">
        <v>-0.61060000000000003</v>
      </c>
      <c r="T122" s="413"/>
      <c r="U122" s="412">
        <v>1.3418000000000001</v>
      </c>
      <c r="V122" s="401">
        <v>1.3418000000000001</v>
      </c>
      <c r="W122" s="413"/>
      <c r="X122" s="413"/>
      <c r="Y122" s="402"/>
      <c r="Z122" s="413"/>
      <c r="AA122" s="413"/>
      <c r="AB122" s="402"/>
      <c r="AC122" s="413"/>
      <c r="AD122" s="414">
        <v>-0.61060000000000003</v>
      </c>
      <c r="AE122" s="400">
        <v>-0.61060000000000003</v>
      </c>
      <c r="AF122" s="413"/>
      <c r="AG122" s="414">
        <v>0</v>
      </c>
      <c r="AH122" s="400">
        <v>0</v>
      </c>
      <c r="AI122" s="413"/>
      <c r="AJ122" s="414">
        <v>0</v>
      </c>
      <c r="AK122" s="400">
        <v>0</v>
      </c>
      <c r="AL122" s="413"/>
      <c r="AM122" s="414">
        <v>0</v>
      </c>
      <c r="AN122" s="400">
        <v>0</v>
      </c>
      <c r="AO122" s="413"/>
      <c r="AP122" s="412">
        <v>0</v>
      </c>
      <c r="AQ122" s="401">
        <v>0</v>
      </c>
      <c r="AR122" s="413"/>
      <c r="AS122" s="412">
        <v>0</v>
      </c>
      <c r="AT122" s="401">
        <v>0</v>
      </c>
      <c r="AU122" s="413"/>
      <c r="AV122" s="414">
        <v>0</v>
      </c>
      <c r="AW122" s="400">
        <v>0</v>
      </c>
      <c r="AX122" s="413"/>
      <c r="AY122" s="414">
        <v>0</v>
      </c>
      <c r="AZ122" s="400">
        <v>0</v>
      </c>
      <c r="BA122" s="413"/>
      <c r="BB122" s="414">
        <v>0</v>
      </c>
      <c r="BC122" s="400">
        <v>0</v>
      </c>
      <c r="BD122" s="413"/>
      <c r="BE122" s="413"/>
      <c r="BF122" s="402"/>
      <c r="BG122" s="413"/>
      <c r="BH122" s="413"/>
      <c r="BI122" s="402"/>
      <c r="BJ122" s="413"/>
      <c r="BK122" s="414">
        <v>1.3418000000000001</v>
      </c>
      <c r="BL122" s="400">
        <v>1.3418000000000001</v>
      </c>
      <c r="BM122" s="413"/>
      <c r="BN122" s="414">
        <v>0</v>
      </c>
      <c r="BO122" s="400">
        <v>0</v>
      </c>
      <c r="BP122" s="413"/>
      <c r="BQ122" s="417">
        <v>0</v>
      </c>
      <c r="BR122" s="403">
        <v>0</v>
      </c>
      <c r="BS122" s="413"/>
      <c r="BT122" s="417">
        <v>0</v>
      </c>
      <c r="BU122" s="403">
        <v>0</v>
      </c>
      <c r="BV122" s="403"/>
      <c r="BW122" s="384"/>
      <c r="BX122" s="408">
        <f t="shared" si="43"/>
        <v>0</v>
      </c>
      <c r="BY122" s="408">
        <f t="shared" si="43"/>
        <v>0</v>
      </c>
      <c r="BZ122" s="408">
        <f t="shared" si="43"/>
        <v>0</v>
      </c>
      <c r="CA122" s="408">
        <f t="shared" si="49"/>
        <v>0</v>
      </c>
      <c r="CB122" s="408">
        <f t="shared" si="49"/>
        <v>0</v>
      </c>
      <c r="CC122" s="408">
        <f t="shared" si="49"/>
        <v>0</v>
      </c>
      <c r="CD122" s="409">
        <f t="shared" si="44"/>
        <v>0</v>
      </c>
      <c r="CE122" s="409">
        <f t="shared" si="44"/>
        <v>0</v>
      </c>
      <c r="CF122" s="409">
        <f t="shared" si="44"/>
        <v>0</v>
      </c>
      <c r="CG122" s="409">
        <f t="shared" si="45"/>
        <v>0</v>
      </c>
      <c r="CH122" s="409">
        <f t="shared" si="45"/>
        <v>0</v>
      </c>
      <c r="CI122" s="409">
        <f t="shared" si="45"/>
        <v>0</v>
      </c>
      <c r="CJ122" s="408">
        <f t="shared" si="46"/>
        <v>0</v>
      </c>
      <c r="CK122" s="408">
        <f t="shared" si="46"/>
        <v>0</v>
      </c>
      <c r="CL122" s="408">
        <f t="shared" si="46"/>
        <v>0</v>
      </c>
      <c r="CM122" s="384"/>
      <c r="CN122" s="410">
        <f t="shared" si="37"/>
        <v>0</v>
      </c>
      <c r="CO122" s="399">
        <f t="shared" si="40"/>
        <v>0</v>
      </c>
      <c r="CP122" s="399">
        <f t="shared" si="41"/>
        <v>0</v>
      </c>
      <c r="CQ122" s="333">
        <f t="shared" si="47"/>
        <v>0</v>
      </c>
      <c r="CR122" s="333">
        <f t="shared" si="47"/>
        <v>0</v>
      </c>
      <c r="CS122" s="333">
        <f t="shared" si="47"/>
        <v>0</v>
      </c>
      <c r="CT122" s="333">
        <f t="shared" si="48"/>
        <v>0</v>
      </c>
      <c r="CU122" s="333">
        <f t="shared" si="48"/>
        <v>-0.61060000000000003</v>
      </c>
      <c r="CV122" s="333">
        <f t="shared" si="48"/>
        <v>-0.61060000000000003</v>
      </c>
    </row>
    <row r="123" spans="1:100" s="418" customFormat="1" ht="17.25" customHeight="1">
      <c r="A123" s="407" t="s">
        <v>357</v>
      </c>
      <c r="B123" s="377" t="s">
        <v>357</v>
      </c>
      <c r="C123" s="373" t="s">
        <v>357</v>
      </c>
      <c r="D123" s="377" t="s">
        <v>367</v>
      </c>
      <c r="E123" s="413"/>
      <c r="F123" s="414">
        <v>2.5399999999999999E-2</v>
      </c>
      <c r="G123" s="400">
        <v>2.5399999999999999E-2</v>
      </c>
      <c r="H123" s="413"/>
      <c r="I123" s="412">
        <v>0</v>
      </c>
      <c r="J123" s="401">
        <v>0</v>
      </c>
      <c r="K123" s="413"/>
      <c r="L123" s="414">
        <v>2.5399999999999999E-2</v>
      </c>
      <c r="M123" s="400">
        <v>2.5399999999999999E-2</v>
      </c>
      <c r="N123" s="413"/>
      <c r="O123" s="412">
        <v>0</v>
      </c>
      <c r="P123" s="401">
        <v>0</v>
      </c>
      <c r="Q123" s="413"/>
      <c r="R123" s="412">
        <v>0</v>
      </c>
      <c r="S123" s="401">
        <v>0</v>
      </c>
      <c r="T123" s="413"/>
      <c r="U123" s="412">
        <v>0</v>
      </c>
      <c r="V123" s="401">
        <v>0</v>
      </c>
      <c r="W123" s="413"/>
      <c r="X123" s="413"/>
      <c r="Y123" s="402"/>
      <c r="Z123" s="413"/>
      <c r="AA123" s="413"/>
      <c r="AB123" s="402"/>
      <c r="AC123" s="413"/>
      <c r="AD123" s="414">
        <v>2.5399999999999999E-2</v>
      </c>
      <c r="AE123" s="400">
        <v>2.5399999999999999E-2</v>
      </c>
      <c r="AF123" s="413"/>
      <c r="AG123" s="414">
        <v>2.12E-2</v>
      </c>
      <c r="AH123" s="400">
        <v>2.12E-2</v>
      </c>
      <c r="AI123" s="413"/>
      <c r="AJ123" s="414">
        <v>2.5399999999999999E-2</v>
      </c>
      <c r="AK123" s="400">
        <v>2.5399999999999999E-2</v>
      </c>
      <c r="AL123" s="413"/>
      <c r="AM123" s="414">
        <v>2.5399999999999999E-2</v>
      </c>
      <c r="AN123" s="400">
        <v>2.5399999999999999E-2</v>
      </c>
      <c r="AO123" s="413"/>
      <c r="AP123" s="412">
        <v>0</v>
      </c>
      <c r="AQ123" s="401">
        <v>0</v>
      </c>
      <c r="AR123" s="413"/>
      <c r="AS123" s="412">
        <v>0</v>
      </c>
      <c r="AT123" s="401">
        <v>0</v>
      </c>
      <c r="AU123" s="413"/>
      <c r="AV123" s="414">
        <v>0.10314516</v>
      </c>
      <c r="AW123" s="400">
        <v>0.10314516</v>
      </c>
      <c r="AX123" s="413"/>
      <c r="AY123" s="414">
        <v>0.10314516</v>
      </c>
      <c r="AZ123" s="400">
        <v>0.10314516</v>
      </c>
      <c r="BA123" s="413"/>
      <c r="BB123" s="414">
        <v>0.10314516</v>
      </c>
      <c r="BC123" s="400">
        <v>0.10314516</v>
      </c>
      <c r="BD123" s="413"/>
      <c r="BE123" s="413"/>
      <c r="BF123" s="402"/>
      <c r="BG123" s="413"/>
      <c r="BH123" s="413"/>
      <c r="BI123" s="402"/>
      <c r="BJ123" s="413"/>
      <c r="BK123" s="414">
        <v>-0.10314516</v>
      </c>
      <c r="BL123" s="400">
        <v>-0.10314516</v>
      </c>
      <c r="BM123" s="413"/>
      <c r="BN123" s="414">
        <v>-7.7745159999999994E-2</v>
      </c>
      <c r="BO123" s="400">
        <v>-7.7745159999999994E-2</v>
      </c>
      <c r="BP123" s="413"/>
      <c r="BQ123" s="417">
        <v>406.08330708699998</v>
      </c>
      <c r="BR123" s="403">
        <v>406.08330708699998</v>
      </c>
      <c r="BS123" s="413"/>
      <c r="BT123" s="417">
        <v>406.08330708699998</v>
      </c>
      <c r="BU123" s="403">
        <v>406.08330708699998</v>
      </c>
      <c r="BV123" s="403"/>
      <c r="BW123" s="384"/>
      <c r="BX123" s="408">
        <f t="shared" si="43"/>
        <v>0</v>
      </c>
      <c r="BY123" s="408">
        <f t="shared" si="43"/>
        <v>0</v>
      </c>
      <c r="BZ123" s="408">
        <f t="shared" si="43"/>
        <v>0</v>
      </c>
      <c r="CA123" s="408">
        <f t="shared" si="49"/>
        <v>0</v>
      </c>
      <c r="CB123" s="408">
        <f t="shared" si="49"/>
        <v>0</v>
      </c>
      <c r="CC123" s="408">
        <f t="shared" si="49"/>
        <v>0</v>
      </c>
      <c r="CD123" s="409">
        <f t="shared" si="44"/>
        <v>0</v>
      </c>
      <c r="CE123" s="409">
        <f t="shared" si="44"/>
        <v>0.10314516</v>
      </c>
      <c r="CF123" s="409">
        <f t="shared" si="44"/>
        <v>0.10314516</v>
      </c>
      <c r="CG123" s="409">
        <f t="shared" si="45"/>
        <v>0</v>
      </c>
      <c r="CH123" s="409">
        <f t="shared" si="45"/>
        <v>-0.10314516</v>
      </c>
      <c r="CI123" s="409">
        <f t="shared" si="45"/>
        <v>-0.10314516</v>
      </c>
      <c r="CJ123" s="408">
        <f t="shared" si="46"/>
        <v>0</v>
      </c>
      <c r="CK123" s="408">
        <f t="shared" si="46"/>
        <v>0</v>
      </c>
      <c r="CL123" s="408">
        <f t="shared" si="46"/>
        <v>0</v>
      </c>
      <c r="CM123" s="384"/>
      <c r="CN123" s="410">
        <f t="shared" si="37"/>
        <v>0</v>
      </c>
      <c r="CO123" s="399">
        <f t="shared" si="40"/>
        <v>0</v>
      </c>
      <c r="CP123" s="399">
        <f t="shared" si="41"/>
        <v>0</v>
      </c>
      <c r="CQ123" s="333">
        <f t="shared" si="47"/>
        <v>0</v>
      </c>
      <c r="CR123" s="333">
        <f t="shared" si="47"/>
        <v>0</v>
      </c>
      <c r="CS123" s="333">
        <f t="shared" si="47"/>
        <v>0</v>
      </c>
      <c r="CT123" s="333">
        <f t="shared" si="48"/>
        <v>0</v>
      </c>
      <c r="CU123" s="333">
        <f t="shared" si="48"/>
        <v>0</v>
      </c>
      <c r="CV123" s="333">
        <f t="shared" si="48"/>
        <v>0</v>
      </c>
    </row>
    <row r="124" spans="1:100" s="418" customFormat="1" ht="17.25" customHeight="1">
      <c r="A124" s="407" t="s">
        <v>357</v>
      </c>
      <c r="B124" s="377" t="s">
        <v>357</v>
      </c>
      <c r="C124" s="373" t="s">
        <v>357</v>
      </c>
      <c r="D124" s="377" t="s">
        <v>368</v>
      </c>
      <c r="E124" s="413"/>
      <c r="F124" s="412">
        <v>0.9</v>
      </c>
      <c r="G124" s="401">
        <v>0.9</v>
      </c>
      <c r="H124" s="413"/>
      <c r="I124" s="412">
        <v>0</v>
      </c>
      <c r="J124" s="401">
        <v>0</v>
      </c>
      <c r="K124" s="413"/>
      <c r="L124" s="412">
        <v>0.9</v>
      </c>
      <c r="M124" s="401">
        <v>0.9</v>
      </c>
      <c r="N124" s="413"/>
      <c r="O124" s="414">
        <v>0</v>
      </c>
      <c r="P124" s="400">
        <v>0</v>
      </c>
      <c r="Q124" s="413"/>
      <c r="R124" s="414">
        <v>0</v>
      </c>
      <c r="S124" s="400">
        <v>0</v>
      </c>
      <c r="T124" s="413"/>
      <c r="U124" s="414">
        <v>0</v>
      </c>
      <c r="V124" s="400">
        <v>0</v>
      </c>
      <c r="W124" s="413"/>
      <c r="X124" s="413"/>
      <c r="Y124" s="402"/>
      <c r="Z124" s="413"/>
      <c r="AA124" s="413"/>
      <c r="AB124" s="402"/>
      <c r="AC124" s="413"/>
      <c r="AD124" s="414">
        <v>0.9</v>
      </c>
      <c r="AE124" s="400">
        <v>0.9</v>
      </c>
      <c r="AF124" s="413"/>
      <c r="AG124" s="412">
        <v>0.88500000000000001</v>
      </c>
      <c r="AH124" s="401">
        <v>0.88500000000000001</v>
      </c>
      <c r="AI124" s="413"/>
      <c r="AJ124" s="412">
        <v>0.9</v>
      </c>
      <c r="AK124" s="401">
        <v>0.9</v>
      </c>
      <c r="AL124" s="413"/>
      <c r="AM124" s="412">
        <v>0.9</v>
      </c>
      <c r="AN124" s="401">
        <v>0.9</v>
      </c>
      <c r="AO124" s="413"/>
      <c r="AP124" s="412">
        <v>0</v>
      </c>
      <c r="AQ124" s="401">
        <v>0</v>
      </c>
      <c r="AR124" s="413"/>
      <c r="AS124" s="412">
        <v>0</v>
      </c>
      <c r="AT124" s="401">
        <v>0</v>
      </c>
      <c r="AU124" s="413"/>
      <c r="AV124" s="412">
        <v>0.38580406</v>
      </c>
      <c r="AW124" s="401">
        <v>0.38580406</v>
      </c>
      <c r="AX124" s="413"/>
      <c r="AY124" s="412">
        <v>0.38580406</v>
      </c>
      <c r="AZ124" s="401">
        <v>0.38580406</v>
      </c>
      <c r="BA124" s="413"/>
      <c r="BB124" s="412">
        <v>0.38580406</v>
      </c>
      <c r="BC124" s="401">
        <v>0.38580406</v>
      </c>
      <c r="BD124" s="413"/>
      <c r="BE124" s="413"/>
      <c r="BF124" s="402"/>
      <c r="BG124" s="413"/>
      <c r="BH124" s="413"/>
      <c r="BI124" s="402"/>
      <c r="BJ124" s="413"/>
      <c r="BK124" s="414">
        <v>-0.38580406</v>
      </c>
      <c r="BL124" s="400">
        <v>-0.38580406</v>
      </c>
      <c r="BM124" s="413"/>
      <c r="BN124" s="412">
        <v>0.51419594000000002</v>
      </c>
      <c r="BO124" s="401">
        <v>0.51419594000000002</v>
      </c>
      <c r="BP124" s="413"/>
      <c r="BQ124" s="415">
        <v>42.867117778000001</v>
      </c>
      <c r="BR124" s="416">
        <v>42.867117778000001</v>
      </c>
      <c r="BS124" s="413"/>
      <c r="BT124" s="415">
        <v>42.867117778000001</v>
      </c>
      <c r="BU124" s="416">
        <v>42.867117778000001</v>
      </c>
      <c r="BV124" s="416"/>
      <c r="BW124" s="384"/>
      <c r="BX124" s="408">
        <f t="shared" ref="BX124:BZ155" si="50">W124/-1</f>
        <v>0</v>
      </c>
      <c r="BY124" s="408">
        <f t="shared" si="50"/>
        <v>0</v>
      </c>
      <c r="BZ124" s="408">
        <f t="shared" si="50"/>
        <v>0</v>
      </c>
      <c r="CA124" s="408">
        <f t="shared" si="49"/>
        <v>0</v>
      </c>
      <c r="CB124" s="408">
        <f t="shared" si="49"/>
        <v>0</v>
      </c>
      <c r="CC124" s="408">
        <f t="shared" si="49"/>
        <v>0</v>
      </c>
      <c r="CD124" s="409">
        <f t="shared" ref="CD124:CF155" si="51">BA124</f>
        <v>0</v>
      </c>
      <c r="CE124" s="409">
        <f t="shared" si="51"/>
        <v>0.38580406</v>
      </c>
      <c r="CF124" s="409">
        <f t="shared" si="51"/>
        <v>0.38580406</v>
      </c>
      <c r="CG124" s="409">
        <f t="shared" ref="CG124:CI155" si="52">BX124-CA124-CD124</f>
        <v>0</v>
      </c>
      <c r="CH124" s="409">
        <f t="shared" si="52"/>
        <v>-0.38580406</v>
      </c>
      <c r="CI124" s="409">
        <f t="shared" si="52"/>
        <v>-0.38580406</v>
      </c>
      <c r="CJ124" s="408">
        <f t="shared" ref="CJ124:CL155" si="53">IF(CA124=0,0,CA124/BX124*100)</f>
        <v>0</v>
      </c>
      <c r="CK124" s="408">
        <f t="shared" si="53"/>
        <v>0</v>
      </c>
      <c r="CL124" s="408">
        <f t="shared" si="53"/>
        <v>0</v>
      </c>
      <c r="CM124" s="384"/>
      <c r="CN124" s="410">
        <f t="shared" ref="CN124:CN168" si="54">AC124*1000000</f>
        <v>0</v>
      </c>
      <c r="CO124" s="399">
        <f t="shared" si="40"/>
        <v>0</v>
      </c>
      <c r="CP124" s="399">
        <f t="shared" si="41"/>
        <v>0</v>
      </c>
      <c r="CQ124" s="333">
        <f t="shared" si="47"/>
        <v>0</v>
      </c>
      <c r="CR124" s="333">
        <f t="shared" si="47"/>
        <v>0</v>
      </c>
      <c r="CS124" s="333">
        <f t="shared" si="47"/>
        <v>0</v>
      </c>
      <c r="CT124" s="333">
        <f t="shared" si="48"/>
        <v>0</v>
      </c>
      <c r="CU124" s="333">
        <f t="shared" si="48"/>
        <v>0</v>
      </c>
      <c r="CV124" s="333">
        <f t="shared" si="48"/>
        <v>0</v>
      </c>
    </row>
    <row r="125" spans="1:100" s="418" customFormat="1" ht="17.25" customHeight="1">
      <c r="A125" s="407" t="s">
        <v>357</v>
      </c>
      <c r="B125" s="377" t="s">
        <v>357</v>
      </c>
      <c r="C125" s="373" t="s">
        <v>357</v>
      </c>
      <c r="D125" s="377" t="s">
        <v>369</v>
      </c>
      <c r="E125" s="413"/>
      <c r="F125" s="414">
        <v>0.1195</v>
      </c>
      <c r="G125" s="400">
        <v>0.1195</v>
      </c>
      <c r="H125" s="413"/>
      <c r="I125" s="412">
        <v>0</v>
      </c>
      <c r="J125" s="401">
        <v>0</v>
      </c>
      <c r="K125" s="413"/>
      <c r="L125" s="414">
        <v>0.1195</v>
      </c>
      <c r="M125" s="400">
        <v>0.1195</v>
      </c>
      <c r="N125" s="413"/>
      <c r="O125" s="412">
        <v>0</v>
      </c>
      <c r="P125" s="401">
        <v>0</v>
      </c>
      <c r="Q125" s="413"/>
      <c r="R125" s="412">
        <v>0</v>
      </c>
      <c r="S125" s="401">
        <v>0</v>
      </c>
      <c r="T125" s="413"/>
      <c r="U125" s="412">
        <v>0</v>
      </c>
      <c r="V125" s="401">
        <v>0</v>
      </c>
      <c r="W125" s="413"/>
      <c r="X125" s="413"/>
      <c r="Y125" s="402"/>
      <c r="Z125" s="413"/>
      <c r="AA125" s="413"/>
      <c r="AB125" s="402"/>
      <c r="AC125" s="413"/>
      <c r="AD125" s="414">
        <v>0.1195</v>
      </c>
      <c r="AE125" s="400">
        <v>0.1195</v>
      </c>
      <c r="AF125" s="413"/>
      <c r="AG125" s="414">
        <v>9.9699999999999997E-2</v>
      </c>
      <c r="AH125" s="400">
        <v>9.9699999999999997E-2</v>
      </c>
      <c r="AI125" s="413"/>
      <c r="AJ125" s="414">
        <v>0.1195</v>
      </c>
      <c r="AK125" s="400">
        <v>0.1195</v>
      </c>
      <c r="AL125" s="413"/>
      <c r="AM125" s="414">
        <v>0.1195</v>
      </c>
      <c r="AN125" s="400">
        <v>0.1195</v>
      </c>
      <c r="AO125" s="413"/>
      <c r="AP125" s="412">
        <v>0</v>
      </c>
      <c r="AQ125" s="401">
        <v>0</v>
      </c>
      <c r="AR125" s="413"/>
      <c r="AS125" s="412">
        <v>0</v>
      </c>
      <c r="AT125" s="401">
        <v>0</v>
      </c>
      <c r="AU125" s="413"/>
      <c r="AV125" s="414">
        <v>0.19298899999999999</v>
      </c>
      <c r="AW125" s="400">
        <v>0.19298899999999999</v>
      </c>
      <c r="AX125" s="413"/>
      <c r="AY125" s="414">
        <v>0.19298899999999999</v>
      </c>
      <c r="AZ125" s="400">
        <v>0.19298899999999999</v>
      </c>
      <c r="BA125" s="413"/>
      <c r="BB125" s="414">
        <v>0.19298899999999999</v>
      </c>
      <c r="BC125" s="400">
        <v>0.19298899999999999</v>
      </c>
      <c r="BD125" s="413"/>
      <c r="BE125" s="413"/>
      <c r="BF125" s="402"/>
      <c r="BG125" s="413"/>
      <c r="BH125" s="413"/>
      <c r="BI125" s="402"/>
      <c r="BJ125" s="413"/>
      <c r="BK125" s="414">
        <v>-0.19298899999999999</v>
      </c>
      <c r="BL125" s="400">
        <v>-0.19298899999999999</v>
      </c>
      <c r="BM125" s="413"/>
      <c r="BN125" s="414">
        <v>-7.3488999999999999E-2</v>
      </c>
      <c r="BO125" s="400">
        <v>-7.3488999999999999E-2</v>
      </c>
      <c r="BP125" s="413"/>
      <c r="BQ125" s="417">
        <v>161.49707112999999</v>
      </c>
      <c r="BR125" s="403">
        <v>161.49707112999999</v>
      </c>
      <c r="BS125" s="413"/>
      <c r="BT125" s="417">
        <v>161.49707112999999</v>
      </c>
      <c r="BU125" s="403">
        <v>161.49707112999999</v>
      </c>
      <c r="BV125" s="403"/>
      <c r="BW125" s="384"/>
      <c r="BX125" s="408">
        <f t="shared" si="50"/>
        <v>0</v>
      </c>
      <c r="BY125" s="408">
        <f t="shared" si="50"/>
        <v>0</v>
      </c>
      <c r="BZ125" s="408">
        <f t="shared" si="50"/>
        <v>0</v>
      </c>
      <c r="CA125" s="408">
        <f t="shared" si="49"/>
        <v>0</v>
      </c>
      <c r="CB125" s="408">
        <f t="shared" si="49"/>
        <v>0</v>
      </c>
      <c r="CC125" s="408">
        <f t="shared" si="49"/>
        <v>0</v>
      </c>
      <c r="CD125" s="409">
        <f t="shared" si="51"/>
        <v>0</v>
      </c>
      <c r="CE125" s="409">
        <f t="shared" si="51"/>
        <v>0.19298899999999999</v>
      </c>
      <c r="CF125" s="409">
        <f t="shared" si="51"/>
        <v>0.19298899999999999</v>
      </c>
      <c r="CG125" s="409">
        <f t="shared" si="52"/>
        <v>0</v>
      </c>
      <c r="CH125" s="409">
        <f t="shared" si="52"/>
        <v>-0.19298899999999999</v>
      </c>
      <c r="CI125" s="409">
        <f t="shared" si="52"/>
        <v>-0.19298899999999999</v>
      </c>
      <c r="CJ125" s="408">
        <f t="shared" si="53"/>
        <v>0</v>
      </c>
      <c r="CK125" s="408">
        <f t="shared" si="53"/>
        <v>0</v>
      </c>
      <c r="CL125" s="408">
        <f t="shared" si="53"/>
        <v>0</v>
      </c>
      <c r="CM125" s="384"/>
      <c r="CN125" s="410">
        <f t="shared" si="54"/>
        <v>0</v>
      </c>
      <c r="CO125" s="399">
        <f t="shared" si="40"/>
        <v>0</v>
      </c>
      <c r="CP125" s="399">
        <f t="shared" si="41"/>
        <v>0</v>
      </c>
      <c r="CQ125" s="333">
        <f t="shared" si="47"/>
        <v>0</v>
      </c>
      <c r="CR125" s="333">
        <f t="shared" si="47"/>
        <v>0</v>
      </c>
      <c r="CS125" s="333">
        <f t="shared" si="47"/>
        <v>0</v>
      </c>
      <c r="CT125" s="333">
        <f t="shared" si="48"/>
        <v>0</v>
      </c>
      <c r="CU125" s="333">
        <f t="shared" si="48"/>
        <v>0</v>
      </c>
      <c r="CV125" s="333">
        <f t="shared" si="48"/>
        <v>0</v>
      </c>
    </row>
    <row r="126" spans="1:100" s="418" customFormat="1" ht="17.25" customHeight="1">
      <c r="A126" s="407" t="s">
        <v>357</v>
      </c>
      <c r="B126" s="377" t="s">
        <v>357</v>
      </c>
      <c r="C126" s="373" t="s">
        <v>357</v>
      </c>
      <c r="D126" s="377" t="s">
        <v>370</v>
      </c>
      <c r="E126" s="413"/>
      <c r="F126" s="414">
        <v>0.90749999999999997</v>
      </c>
      <c r="G126" s="400">
        <v>0.90749999999999997</v>
      </c>
      <c r="H126" s="413"/>
      <c r="I126" s="412">
        <v>0</v>
      </c>
      <c r="J126" s="401">
        <v>0</v>
      </c>
      <c r="K126" s="413"/>
      <c r="L126" s="414">
        <v>0.90749999999999997</v>
      </c>
      <c r="M126" s="400">
        <v>0.90749999999999997</v>
      </c>
      <c r="N126" s="413"/>
      <c r="O126" s="412">
        <v>0</v>
      </c>
      <c r="P126" s="401">
        <v>0</v>
      </c>
      <c r="Q126" s="413"/>
      <c r="R126" s="412">
        <v>0</v>
      </c>
      <c r="S126" s="401">
        <v>0</v>
      </c>
      <c r="T126" s="413"/>
      <c r="U126" s="412">
        <v>0</v>
      </c>
      <c r="V126" s="401">
        <v>0</v>
      </c>
      <c r="W126" s="413"/>
      <c r="X126" s="413"/>
      <c r="Y126" s="402"/>
      <c r="Z126" s="413"/>
      <c r="AA126" s="413"/>
      <c r="AB126" s="402"/>
      <c r="AC126" s="413"/>
      <c r="AD126" s="414">
        <v>0.90749999999999997</v>
      </c>
      <c r="AE126" s="400">
        <v>0.90749999999999997</v>
      </c>
      <c r="AF126" s="413"/>
      <c r="AG126" s="414">
        <v>0.75670000000000004</v>
      </c>
      <c r="AH126" s="400">
        <v>0.75670000000000004</v>
      </c>
      <c r="AI126" s="413"/>
      <c r="AJ126" s="414">
        <v>0.90749999999999997</v>
      </c>
      <c r="AK126" s="400">
        <v>0.90749999999999997</v>
      </c>
      <c r="AL126" s="413"/>
      <c r="AM126" s="414">
        <v>0.90749999999999997</v>
      </c>
      <c r="AN126" s="400">
        <v>0.90749999999999997</v>
      </c>
      <c r="AO126" s="413"/>
      <c r="AP126" s="412">
        <v>0</v>
      </c>
      <c r="AQ126" s="401">
        <v>0</v>
      </c>
      <c r="AR126" s="413"/>
      <c r="AS126" s="412">
        <v>0</v>
      </c>
      <c r="AT126" s="401">
        <v>0</v>
      </c>
      <c r="AU126" s="413"/>
      <c r="AV126" s="414">
        <v>0.26362056</v>
      </c>
      <c r="AW126" s="400">
        <v>0.26362056</v>
      </c>
      <c r="AX126" s="413"/>
      <c r="AY126" s="414">
        <v>0.26362056</v>
      </c>
      <c r="AZ126" s="400">
        <v>0.26362056</v>
      </c>
      <c r="BA126" s="413"/>
      <c r="BB126" s="414">
        <v>0.26362056</v>
      </c>
      <c r="BC126" s="400">
        <v>0.26362056</v>
      </c>
      <c r="BD126" s="413"/>
      <c r="BE126" s="413"/>
      <c r="BF126" s="402"/>
      <c r="BG126" s="413"/>
      <c r="BH126" s="413"/>
      <c r="BI126" s="402"/>
      <c r="BJ126" s="413"/>
      <c r="BK126" s="414">
        <v>-0.26362056</v>
      </c>
      <c r="BL126" s="400">
        <v>-0.26362056</v>
      </c>
      <c r="BM126" s="413"/>
      <c r="BN126" s="414">
        <v>0.64387943999999997</v>
      </c>
      <c r="BO126" s="400">
        <v>0.64387943999999997</v>
      </c>
      <c r="BP126" s="413"/>
      <c r="BQ126" s="417">
        <v>29.049097521</v>
      </c>
      <c r="BR126" s="403">
        <v>29.049097521</v>
      </c>
      <c r="BS126" s="413"/>
      <c r="BT126" s="417">
        <v>29.049097521</v>
      </c>
      <c r="BU126" s="403">
        <v>29.049097521</v>
      </c>
      <c r="BV126" s="403"/>
      <c r="BW126" s="384"/>
      <c r="BX126" s="408">
        <f t="shared" si="50"/>
        <v>0</v>
      </c>
      <c r="BY126" s="408">
        <f t="shared" si="50"/>
        <v>0</v>
      </c>
      <c r="BZ126" s="408">
        <f t="shared" si="50"/>
        <v>0</v>
      </c>
      <c r="CA126" s="408">
        <f t="shared" si="49"/>
        <v>0</v>
      </c>
      <c r="CB126" s="408">
        <f t="shared" si="49"/>
        <v>0</v>
      </c>
      <c r="CC126" s="408">
        <f t="shared" si="49"/>
        <v>0</v>
      </c>
      <c r="CD126" s="409">
        <f t="shared" si="51"/>
        <v>0</v>
      </c>
      <c r="CE126" s="409">
        <f t="shared" si="51"/>
        <v>0.26362056</v>
      </c>
      <c r="CF126" s="409">
        <f t="shared" si="51"/>
        <v>0.26362056</v>
      </c>
      <c r="CG126" s="409">
        <f t="shared" si="52"/>
        <v>0</v>
      </c>
      <c r="CH126" s="409">
        <f t="shared" si="52"/>
        <v>-0.26362056</v>
      </c>
      <c r="CI126" s="409">
        <f t="shared" si="52"/>
        <v>-0.26362056</v>
      </c>
      <c r="CJ126" s="408">
        <f t="shared" si="53"/>
        <v>0</v>
      </c>
      <c r="CK126" s="408">
        <f t="shared" si="53"/>
        <v>0</v>
      </c>
      <c r="CL126" s="408">
        <f t="shared" si="53"/>
        <v>0</v>
      </c>
      <c r="CM126" s="384"/>
      <c r="CN126" s="410">
        <f t="shared" si="54"/>
        <v>0</v>
      </c>
      <c r="CO126" s="399">
        <f t="shared" si="40"/>
        <v>0</v>
      </c>
      <c r="CP126" s="399">
        <f t="shared" si="41"/>
        <v>0</v>
      </c>
      <c r="CQ126" s="333">
        <f t="shared" si="47"/>
        <v>0</v>
      </c>
      <c r="CR126" s="333">
        <f t="shared" si="47"/>
        <v>0</v>
      </c>
      <c r="CS126" s="333">
        <f t="shared" si="47"/>
        <v>0</v>
      </c>
      <c r="CT126" s="333">
        <f t="shared" si="48"/>
        <v>0</v>
      </c>
      <c r="CU126" s="333">
        <f t="shared" si="48"/>
        <v>0</v>
      </c>
      <c r="CV126" s="333">
        <f t="shared" si="48"/>
        <v>0</v>
      </c>
    </row>
    <row r="127" spans="1:100" s="418" customFormat="1" ht="17.25" customHeight="1">
      <c r="A127" s="407" t="s">
        <v>357</v>
      </c>
      <c r="B127" s="377" t="s">
        <v>357</v>
      </c>
      <c r="C127" s="373" t="s">
        <v>357</v>
      </c>
      <c r="D127" s="377" t="s">
        <v>372</v>
      </c>
      <c r="E127" s="413"/>
      <c r="F127" s="414">
        <v>689.2414</v>
      </c>
      <c r="G127" s="400">
        <v>689.2414</v>
      </c>
      <c r="H127" s="413"/>
      <c r="I127" s="412">
        <v>-48.32</v>
      </c>
      <c r="J127" s="401">
        <v>-48.32</v>
      </c>
      <c r="K127" s="413"/>
      <c r="L127" s="414">
        <v>640.92139999999995</v>
      </c>
      <c r="M127" s="400">
        <v>640.92139999999995</v>
      </c>
      <c r="N127" s="413"/>
      <c r="O127" s="412">
        <v>640.92139999999995</v>
      </c>
      <c r="P127" s="401">
        <v>640.92139999999995</v>
      </c>
      <c r="Q127" s="413"/>
      <c r="R127" s="412">
        <v>-8.9459</v>
      </c>
      <c r="S127" s="401">
        <v>-8.9459</v>
      </c>
      <c r="T127" s="413"/>
      <c r="U127" s="412">
        <v>631.97550000000001</v>
      </c>
      <c r="V127" s="401">
        <v>631.97550000000001</v>
      </c>
      <c r="W127" s="413"/>
      <c r="X127" s="413">
        <v>-0.8</v>
      </c>
      <c r="Y127" s="402">
        <v>-0.8</v>
      </c>
      <c r="Z127" s="413"/>
      <c r="AA127" s="413"/>
      <c r="AB127" s="402"/>
      <c r="AC127" s="413"/>
      <c r="AD127" s="414">
        <v>631.97550000000001</v>
      </c>
      <c r="AE127" s="400">
        <v>631.97550000000001</v>
      </c>
      <c r="AF127" s="413"/>
      <c r="AG127" s="414">
        <v>576.63689999999997</v>
      </c>
      <c r="AH127" s="400">
        <v>576.63689999999997</v>
      </c>
      <c r="AI127" s="413"/>
      <c r="AJ127" s="414">
        <v>687.7989</v>
      </c>
      <c r="AK127" s="400">
        <v>687.7989</v>
      </c>
      <c r="AL127" s="413"/>
      <c r="AM127" s="414">
        <v>687.7989</v>
      </c>
      <c r="AN127" s="400">
        <v>687.7989</v>
      </c>
      <c r="AO127" s="413"/>
      <c r="AP127" s="412">
        <v>275.02359999999999</v>
      </c>
      <c r="AQ127" s="401">
        <v>275.02359999999999</v>
      </c>
      <c r="AR127" s="413"/>
      <c r="AS127" s="412">
        <v>164.79131289</v>
      </c>
      <c r="AT127" s="401">
        <v>164.79131289</v>
      </c>
      <c r="AU127" s="413"/>
      <c r="AV127" s="414">
        <v>350.47319778999997</v>
      </c>
      <c r="AW127" s="400">
        <v>350.47319778999997</v>
      </c>
      <c r="AX127" s="413"/>
      <c r="AY127" s="414">
        <v>515.26451067999994</v>
      </c>
      <c r="AZ127" s="400">
        <v>515.26451067999994</v>
      </c>
      <c r="BA127" s="413"/>
      <c r="BB127" s="414">
        <v>350.11199743999998</v>
      </c>
      <c r="BC127" s="400">
        <v>350.11199743999998</v>
      </c>
      <c r="BD127" s="413"/>
      <c r="BE127" s="413">
        <v>0.36120035</v>
      </c>
      <c r="BF127" s="402">
        <v>0.36120035</v>
      </c>
      <c r="BG127" s="413"/>
      <c r="BH127" s="413"/>
      <c r="BI127" s="402"/>
      <c r="BJ127" s="413"/>
      <c r="BK127" s="414">
        <v>281.50230220999998</v>
      </c>
      <c r="BL127" s="400">
        <v>281.50230220999998</v>
      </c>
      <c r="BM127" s="413"/>
      <c r="BN127" s="414">
        <v>290.44820220999998</v>
      </c>
      <c r="BO127" s="400">
        <v>290.44820220999998</v>
      </c>
      <c r="BP127" s="413"/>
      <c r="BQ127" s="417">
        <v>55.456769731000001</v>
      </c>
      <c r="BR127" s="403">
        <v>55.456769731000001</v>
      </c>
      <c r="BS127" s="413"/>
      <c r="BT127" s="417">
        <v>81.532355397000003</v>
      </c>
      <c r="BU127" s="403">
        <v>81.532355397000003</v>
      </c>
      <c r="BV127" s="403"/>
      <c r="BW127" s="384"/>
      <c r="BX127" s="408">
        <f t="shared" si="50"/>
        <v>0</v>
      </c>
      <c r="BY127" s="408">
        <f t="shared" si="50"/>
        <v>0.8</v>
      </c>
      <c r="BZ127" s="408">
        <f t="shared" si="50"/>
        <v>0.8</v>
      </c>
      <c r="CA127" s="408">
        <f t="shared" si="49"/>
        <v>0</v>
      </c>
      <c r="CB127" s="408">
        <f t="shared" si="49"/>
        <v>0.36120035</v>
      </c>
      <c r="CC127" s="408">
        <f t="shared" si="49"/>
        <v>0.36120035</v>
      </c>
      <c r="CD127" s="409">
        <f t="shared" si="51"/>
        <v>0</v>
      </c>
      <c r="CE127" s="409">
        <f t="shared" si="51"/>
        <v>350.11199743999998</v>
      </c>
      <c r="CF127" s="409">
        <f t="shared" si="51"/>
        <v>350.11199743999998</v>
      </c>
      <c r="CG127" s="409">
        <f t="shared" si="52"/>
        <v>0</v>
      </c>
      <c r="CH127" s="409">
        <f t="shared" si="52"/>
        <v>-349.67319778999996</v>
      </c>
      <c r="CI127" s="409">
        <f t="shared" si="52"/>
        <v>-349.67319778999996</v>
      </c>
      <c r="CJ127" s="408">
        <f t="shared" si="53"/>
        <v>0</v>
      </c>
      <c r="CK127" s="408">
        <f t="shared" si="53"/>
        <v>45.150043749999995</v>
      </c>
      <c r="CL127" s="408">
        <f t="shared" si="53"/>
        <v>45.150043749999995</v>
      </c>
      <c r="CM127" s="384"/>
      <c r="CN127" s="410">
        <f t="shared" si="54"/>
        <v>0</v>
      </c>
      <c r="CO127" s="399">
        <f t="shared" si="40"/>
        <v>800000</v>
      </c>
      <c r="CP127" s="399">
        <f t="shared" si="41"/>
        <v>361200.35</v>
      </c>
      <c r="CQ127" s="333">
        <f t="shared" si="47"/>
        <v>0</v>
      </c>
      <c r="CR127" s="333">
        <f t="shared" si="47"/>
        <v>1.4424999999999955</v>
      </c>
      <c r="CS127" s="333">
        <f t="shared" si="47"/>
        <v>1.4424999999999955</v>
      </c>
      <c r="CT127" s="333">
        <f t="shared" si="48"/>
        <v>0</v>
      </c>
      <c r="CU127" s="333">
        <f t="shared" si="48"/>
        <v>-55.823399999999992</v>
      </c>
      <c r="CV127" s="333">
        <f t="shared" si="48"/>
        <v>-55.823399999999992</v>
      </c>
    </row>
    <row r="128" spans="1:100" s="418" customFormat="1" ht="24" customHeight="1">
      <c r="A128" s="373" t="s">
        <v>358</v>
      </c>
      <c r="B128" s="377" t="s">
        <v>357</v>
      </c>
      <c r="C128" s="373" t="s">
        <v>379</v>
      </c>
      <c r="D128" s="377" t="s">
        <v>84</v>
      </c>
      <c r="E128" s="413"/>
      <c r="F128" s="414">
        <v>846.10360000000003</v>
      </c>
      <c r="G128" s="400">
        <v>846.10360000000003</v>
      </c>
      <c r="H128" s="413"/>
      <c r="I128" s="412">
        <v>377.143438</v>
      </c>
      <c r="J128" s="401">
        <v>377.143438</v>
      </c>
      <c r="K128" s="413"/>
      <c r="L128" s="414">
        <v>1223.247038</v>
      </c>
      <c r="M128" s="400">
        <v>1223.247038</v>
      </c>
      <c r="N128" s="413"/>
      <c r="O128" s="412">
        <v>1223.247038</v>
      </c>
      <c r="P128" s="401">
        <v>1223.247038</v>
      </c>
      <c r="Q128" s="413"/>
      <c r="R128" s="412">
        <v>0.15</v>
      </c>
      <c r="S128" s="401">
        <v>0.15</v>
      </c>
      <c r="T128" s="413"/>
      <c r="U128" s="412">
        <v>1223.3970380000001</v>
      </c>
      <c r="V128" s="401">
        <v>1223.3970380000001</v>
      </c>
      <c r="W128" s="413"/>
      <c r="X128" s="413">
        <v>-5.7140000000000004</v>
      </c>
      <c r="Y128" s="402">
        <v>-5.7140000000000004</v>
      </c>
      <c r="Z128" s="413"/>
      <c r="AA128" s="413"/>
      <c r="AB128" s="402"/>
      <c r="AC128" s="413"/>
      <c r="AD128" s="414">
        <v>1223.3970380000001</v>
      </c>
      <c r="AE128" s="400">
        <v>1223.3970380000001</v>
      </c>
      <c r="AF128" s="413"/>
      <c r="AG128" s="414">
        <v>706.94780000000003</v>
      </c>
      <c r="AH128" s="400">
        <v>706.94780000000003</v>
      </c>
      <c r="AI128" s="413"/>
      <c r="AJ128" s="414">
        <v>782.67079999999999</v>
      </c>
      <c r="AK128" s="400">
        <v>782.67079999999999</v>
      </c>
      <c r="AL128" s="413"/>
      <c r="AM128" s="414">
        <v>782.67079999999999</v>
      </c>
      <c r="AN128" s="400">
        <v>782.67079999999999</v>
      </c>
      <c r="AO128" s="413"/>
      <c r="AP128" s="412">
        <v>271.44803292</v>
      </c>
      <c r="AQ128" s="401">
        <v>271.44803292</v>
      </c>
      <c r="AR128" s="413"/>
      <c r="AS128" s="412">
        <v>193.45569685000001</v>
      </c>
      <c r="AT128" s="401">
        <v>193.45569685000001</v>
      </c>
      <c r="AU128" s="413"/>
      <c r="AV128" s="414">
        <v>458.03124623000002</v>
      </c>
      <c r="AW128" s="400">
        <v>458.03124623000002</v>
      </c>
      <c r="AX128" s="413"/>
      <c r="AY128" s="414">
        <v>651.48694307999995</v>
      </c>
      <c r="AZ128" s="400">
        <v>651.48694307999995</v>
      </c>
      <c r="BA128" s="413"/>
      <c r="BB128" s="414">
        <v>456.57293842000001</v>
      </c>
      <c r="BC128" s="400">
        <v>456.57293842000001</v>
      </c>
      <c r="BD128" s="413"/>
      <c r="BE128" s="413">
        <v>1.45830781</v>
      </c>
      <c r="BF128" s="402">
        <v>1.45830781</v>
      </c>
      <c r="BG128" s="413"/>
      <c r="BH128" s="413"/>
      <c r="BI128" s="402"/>
      <c r="BJ128" s="413"/>
      <c r="BK128" s="414">
        <v>765.36579176999999</v>
      </c>
      <c r="BL128" s="400">
        <v>765.36579176999999</v>
      </c>
      <c r="BM128" s="413"/>
      <c r="BN128" s="414">
        <v>765.21579177000001</v>
      </c>
      <c r="BO128" s="400">
        <v>765.21579177000001</v>
      </c>
      <c r="BP128" s="413"/>
      <c r="BQ128" s="417">
        <v>37.439296646999999</v>
      </c>
      <c r="BR128" s="403">
        <v>37.439296646999999</v>
      </c>
      <c r="BS128" s="413"/>
      <c r="BT128" s="417">
        <v>53.252290371999997</v>
      </c>
      <c r="BU128" s="403">
        <v>53.252290371999997</v>
      </c>
      <c r="BV128" s="373"/>
      <c r="BW128" s="384"/>
      <c r="BX128" s="408">
        <f t="shared" si="50"/>
        <v>0</v>
      </c>
      <c r="BY128" s="408">
        <f t="shared" si="50"/>
        <v>5.7140000000000004</v>
      </c>
      <c r="BZ128" s="408">
        <f t="shared" si="50"/>
        <v>5.7140000000000004</v>
      </c>
      <c r="CA128" s="408">
        <f t="shared" si="49"/>
        <v>0</v>
      </c>
      <c r="CB128" s="408">
        <f t="shared" si="49"/>
        <v>1.45830781</v>
      </c>
      <c r="CC128" s="408">
        <f t="shared" si="49"/>
        <v>1.45830781</v>
      </c>
      <c r="CD128" s="409">
        <f t="shared" si="51"/>
        <v>0</v>
      </c>
      <c r="CE128" s="409">
        <f t="shared" si="51"/>
        <v>456.57293842000001</v>
      </c>
      <c r="CF128" s="409">
        <f t="shared" si="51"/>
        <v>456.57293842000001</v>
      </c>
      <c r="CG128" s="409">
        <f t="shared" si="52"/>
        <v>0</v>
      </c>
      <c r="CH128" s="409">
        <f t="shared" si="52"/>
        <v>-452.31724623000002</v>
      </c>
      <c r="CI128" s="409">
        <f t="shared" si="52"/>
        <v>-452.31724623000002</v>
      </c>
      <c r="CJ128" s="408">
        <f t="shared" si="53"/>
        <v>0</v>
      </c>
      <c r="CK128" s="408">
        <f t="shared" si="53"/>
        <v>25.521662758137904</v>
      </c>
      <c r="CL128" s="408">
        <f t="shared" si="53"/>
        <v>25.521662758137904</v>
      </c>
      <c r="CM128" s="384"/>
      <c r="CN128" s="410">
        <f t="shared" si="54"/>
        <v>0</v>
      </c>
      <c r="CO128" s="399">
        <f t="shared" si="40"/>
        <v>5714000</v>
      </c>
      <c r="CP128" s="399">
        <f t="shared" si="41"/>
        <v>1458307.81</v>
      </c>
      <c r="CQ128" s="333">
        <f t="shared" si="47"/>
        <v>0</v>
      </c>
      <c r="CR128" s="333">
        <f t="shared" si="47"/>
        <v>63.432800000000043</v>
      </c>
      <c r="CS128" s="333">
        <f t="shared" si="47"/>
        <v>63.432800000000043</v>
      </c>
      <c r="CT128" s="333">
        <f t="shared" si="48"/>
        <v>0</v>
      </c>
      <c r="CU128" s="333">
        <f t="shared" si="48"/>
        <v>440.72623800000008</v>
      </c>
      <c r="CV128" s="333">
        <f t="shared" si="48"/>
        <v>440.72623800000008</v>
      </c>
    </row>
    <row r="129" spans="1:100" s="418" customFormat="1" ht="24" customHeight="1">
      <c r="A129" s="407" t="s">
        <v>358</v>
      </c>
      <c r="B129" s="377" t="s">
        <v>357</v>
      </c>
      <c r="C129" s="373" t="s">
        <v>357</v>
      </c>
      <c r="D129" s="377" t="s">
        <v>362</v>
      </c>
      <c r="E129" s="413"/>
      <c r="F129" s="414">
        <v>0</v>
      </c>
      <c r="G129" s="400">
        <v>0</v>
      </c>
      <c r="H129" s="413"/>
      <c r="I129" s="414">
        <v>0</v>
      </c>
      <c r="J129" s="400">
        <v>0</v>
      </c>
      <c r="K129" s="413"/>
      <c r="L129" s="414">
        <v>0</v>
      </c>
      <c r="M129" s="400">
        <v>0</v>
      </c>
      <c r="N129" s="413"/>
      <c r="O129" s="414">
        <v>6.5542999999999996</v>
      </c>
      <c r="P129" s="400">
        <v>6.5542999999999996</v>
      </c>
      <c r="Q129" s="413"/>
      <c r="R129" s="414">
        <v>0</v>
      </c>
      <c r="S129" s="400">
        <v>0</v>
      </c>
      <c r="T129" s="413"/>
      <c r="U129" s="414">
        <v>6.5542999999999996</v>
      </c>
      <c r="V129" s="400">
        <v>6.5542999999999996</v>
      </c>
      <c r="W129" s="413"/>
      <c r="X129" s="413"/>
      <c r="Y129" s="402"/>
      <c r="Z129" s="413"/>
      <c r="AA129" s="413"/>
      <c r="AB129" s="402"/>
      <c r="AC129" s="413"/>
      <c r="AD129" s="414">
        <v>0</v>
      </c>
      <c r="AE129" s="400">
        <v>0</v>
      </c>
      <c r="AF129" s="413"/>
      <c r="AG129" s="414">
        <v>0</v>
      </c>
      <c r="AH129" s="400">
        <v>0</v>
      </c>
      <c r="AI129" s="413"/>
      <c r="AJ129" s="414">
        <v>0</v>
      </c>
      <c r="AK129" s="400">
        <v>0</v>
      </c>
      <c r="AL129" s="413"/>
      <c r="AM129" s="414">
        <v>0</v>
      </c>
      <c r="AN129" s="400">
        <v>0</v>
      </c>
      <c r="AO129" s="413"/>
      <c r="AP129" s="414">
        <v>0</v>
      </c>
      <c r="AQ129" s="400">
        <v>0</v>
      </c>
      <c r="AR129" s="413"/>
      <c r="AS129" s="414">
        <v>0</v>
      </c>
      <c r="AT129" s="400">
        <v>0</v>
      </c>
      <c r="AU129" s="413"/>
      <c r="AV129" s="414">
        <v>0</v>
      </c>
      <c r="AW129" s="400">
        <v>0</v>
      </c>
      <c r="AX129" s="413"/>
      <c r="AY129" s="414">
        <v>0</v>
      </c>
      <c r="AZ129" s="400">
        <v>0</v>
      </c>
      <c r="BA129" s="413"/>
      <c r="BB129" s="414">
        <v>0</v>
      </c>
      <c r="BC129" s="400">
        <v>0</v>
      </c>
      <c r="BD129" s="413"/>
      <c r="BE129" s="413"/>
      <c r="BF129" s="402"/>
      <c r="BG129" s="413"/>
      <c r="BH129" s="413"/>
      <c r="BI129" s="402"/>
      <c r="BJ129" s="413"/>
      <c r="BK129" s="414">
        <v>6.5542999999999996</v>
      </c>
      <c r="BL129" s="400">
        <v>6.5542999999999996</v>
      </c>
      <c r="BM129" s="413"/>
      <c r="BN129" s="414">
        <v>0</v>
      </c>
      <c r="BO129" s="400">
        <v>0</v>
      </c>
      <c r="BP129" s="413"/>
      <c r="BQ129" s="417">
        <v>0</v>
      </c>
      <c r="BR129" s="403">
        <v>0</v>
      </c>
      <c r="BS129" s="413"/>
      <c r="BT129" s="417">
        <v>0</v>
      </c>
      <c r="BU129" s="403">
        <v>0</v>
      </c>
      <c r="BV129" s="403"/>
      <c r="BW129" s="384"/>
      <c r="BX129" s="408">
        <f t="shared" si="50"/>
        <v>0</v>
      </c>
      <c r="BY129" s="408">
        <f t="shared" si="50"/>
        <v>0</v>
      </c>
      <c r="BZ129" s="408">
        <f t="shared" si="50"/>
        <v>0</v>
      </c>
      <c r="CA129" s="408">
        <f t="shared" si="49"/>
        <v>0</v>
      </c>
      <c r="CB129" s="408">
        <f t="shared" si="49"/>
        <v>0</v>
      </c>
      <c r="CC129" s="408">
        <f t="shared" si="49"/>
        <v>0</v>
      </c>
      <c r="CD129" s="409">
        <f t="shared" si="51"/>
        <v>0</v>
      </c>
      <c r="CE129" s="409">
        <f t="shared" si="51"/>
        <v>0</v>
      </c>
      <c r="CF129" s="409">
        <f t="shared" si="51"/>
        <v>0</v>
      </c>
      <c r="CG129" s="409">
        <f t="shared" si="52"/>
        <v>0</v>
      </c>
      <c r="CH129" s="409">
        <f t="shared" si="52"/>
        <v>0</v>
      </c>
      <c r="CI129" s="409">
        <f t="shared" si="52"/>
        <v>0</v>
      </c>
      <c r="CJ129" s="408">
        <f t="shared" si="53"/>
        <v>0</v>
      </c>
      <c r="CK129" s="408">
        <f t="shared" si="53"/>
        <v>0</v>
      </c>
      <c r="CL129" s="408">
        <f t="shared" si="53"/>
        <v>0</v>
      </c>
      <c r="CM129" s="384"/>
      <c r="CN129" s="410">
        <f t="shared" si="54"/>
        <v>0</v>
      </c>
      <c r="CO129" s="399">
        <f t="shared" si="40"/>
        <v>0</v>
      </c>
      <c r="CP129" s="399">
        <f t="shared" si="41"/>
        <v>0</v>
      </c>
      <c r="CQ129" s="333">
        <f t="shared" si="47"/>
        <v>0</v>
      </c>
      <c r="CR129" s="333">
        <f t="shared" si="47"/>
        <v>0</v>
      </c>
      <c r="CS129" s="333">
        <f t="shared" si="47"/>
        <v>0</v>
      </c>
      <c r="CT129" s="333">
        <f t="shared" si="48"/>
        <v>0</v>
      </c>
      <c r="CU129" s="333">
        <f t="shared" si="48"/>
        <v>0</v>
      </c>
      <c r="CV129" s="333">
        <f t="shared" si="48"/>
        <v>0</v>
      </c>
    </row>
    <row r="130" spans="1:100" s="418" customFormat="1" ht="17.25" customHeight="1">
      <c r="A130" s="407"/>
      <c r="B130" s="377" t="s">
        <v>357</v>
      </c>
      <c r="C130" s="373" t="s">
        <v>357</v>
      </c>
      <c r="D130" s="378" t="s">
        <v>363</v>
      </c>
      <c r="E130" s="402"/>
      <c r="F130" s="400">
        <v>2.8567999999999998</v>
      </c>
      <c r="G130" s="400">
        <v>2.8567999999999998</v>
      </c>
      <c r="H130" s="402"/>
      <c r="I130" s="400">
        <v>0</v>
      </c>
      <c r="J130" s="400">
        <v>0</v>
      </c>
      <c r="K130" s="402"/>
      <c r="L130" s="400">
        <v>2.8567999999999998</v>
      </c>
      <c r="M130" s="400">
        <v>2.8567999999999998</v>
      </c>
      <c r="N130" s="402"/>
      <c r="O130" s="400">
        <v>0</v>
      </c>
      <c r="P130" s="400">
        <v>0</v>
      </c>
      <c r="Q130" s="402"/>
      <c r="R130" s="400">
        <v>0</v>
      </c>
      <c r="S130" s="400">
        <v>0</v>
      </c>
      <c r="T130" s="402"/>
      <c r="U130" s="400">
        <v>0</v>
      </c>
      <c r="V130" s="400">
        <v>0</v>
      </c>
      <c r="W130" s="402"/>
      <c r="X130" s="400"/>
      <c r="Y130" s="400"/>
      <c r="Z130" s="402"/>
      <c r="AA130" s="402"/>
      <c r="AB130" s="402"/>
      <c r="AC130" s="402"/>
      <c r="AD130" s="400">
        <v>2.8567999999999998</v>
      </c>
      <c r="AE130" s="400">
        <v>2.8567999999999998</v>
      </c>
      <c r="AF130" s="402"/>
      <c r="AG130" s="400">
        <v>2.3807999999999998</v>
      </c>
      <c r="AH130" s="400">
        <v>2.3807999999999998</v>
      </c>
      <c r="AI130" s="402"/>
      <c r="AJ130" s="400">
        <v>2.8567999999999998</v>
      </c>
      <c r="AK130" s="400">
        <v>2.8567999999999998</v>
      </c>
      <c r="AL130" s="402"/>
      <c r="AM130" s="400">
        <v>2.8567999999999998</v>
      </c>
      <c r="AN130" s="400">
        <v>2.8567999999999998</v>
      </c>
      <c r="AO130" s="402"/>
      <c r="AP130" s="401">
        <v>0</v>
      </c>
      <c r="AQ130" s="401">
        <v>0</v>
      </c>
      <c r="AR130" s="402"/>
      <c r="AS130" s="400">
        <v>0</v>
      </c>
      <c r="AT130" s="400">
        <v>0</v>
      </c>
      <c r="AU130" s="402"/>
      <c r="AV130" s="400">
        <v>2.1553800000000001</v>
      </c>
      <c r="AW130" s="400">
        <v>2.1553800000000001</v>
      </c>
      <c r="AX130" s="402"/>
      <c r="AY130" s="400">
        <v>2.1553800000000001</v>
      </c>
      <c r="AZ130" s="400">
        <v>2.1553800000000001</v>
      </c>
      <c r="BA130" s="402"/>
      <c r="BB130" s="400">
        <v>2.1553800000000001</v>
      </c>
      <c r="BC130" s="400">
        <v>2.1553800000000001</v>
      </c>
      <c r="BD130" s="402"/>
      <c r="BE130" s="401"/>
      <c r="BF130" s="401"/>
      <c r="BG130" s="402"/>
      <c r="BH130" s="402"/>
      <c r="BI130" s="402"/>
      <c r="BJ130" s="402"/>
      <c r="BK130" s="400">
        <v>-2.1553800000000001</v>
      </c>
      <c r="BL130" s="400">
        <v>-2.1553800000000001</v>
      </c>
      <c r="BM130" s="402"/>
      <c r="BN130" s="400">
        <v>0.70142000000000004</v>
      </c>
      <c r="BO130" s="400">
        <v>0.70142000000000004</v>
      </c>
      <c r="BP130" s="402"/>
      <c r="BQ130" s="403">
        <v>75.447353681999999</v>
      </c>
      <c r="BR130" s="403">
        <v>75.447353681999999</v>
      </c>
      <c r="BS130" s="402"/>
      <c r="BT130" s="403">
        <v>75.447353681999999</v>
      </c>
      <c r="BU130" s="403">
        <v>75.447353681999999</v>
      </c>
      <c r="BV130" s="403"/>
      <c r="BW130" s="384"/>
      <c r="BX130" s="408">
        <f t="shared" si="50"/>
        <v>0</v>
      </c>
      <c r="BY130" s="408">
        <f t="shared" si="50"/>
        <v>0</v>
      </c>
      <c r="BZ130" s="408">
        <f t="shared" si="50"/>
        <v>0</v>
      </c>
      <c r="CA130" s="408">
        <f t="shared" si="49"/>
        <v>0</v>
      </c>
      <c r="CB130" s="408">
        <f t="shared" si="49"/>
        <v>0</v>
      </c>
      <c r="CC130" s="408">
        <f t="shared" si="49"/>
        <v>0</v>
      </c>
      <c r="CD130" s="409">
        <f t="shared" si="51"/>
        <v>0</v>
      </c>
      <c r="CE130" s="409">
        <f t="shared" si="51"/>
        <v>2.1553800000000001</v>
      </c>
      <c r="CF130" s="409">
        <f t="shared" si="51"/>
        <v>2.1553800000000001</v>
      </c>
      <c r="CG130" s="409">
        <f t="shared" si="52"/>
        <v>0</v>
      </c>
      <c r="CH130" s="409">
        <f t="shared" si="52"/>
        <v>-2.1553800000000001</v>
      </c>
      <c r="CI130" s="409">
        <f t="shared" si="52"/>
        <v>-2.1553800000000001</v>
      </c>
      <c r="CJ130" s="408">
        <f t="shared" si="53"/>
        <v>0</v>
      </c>
      <c r="CK130" s="408">
        <f t="shared" si="53"/>
        <v>0</v>
      </c>
      <c r="CL130" s="408">
        <f t="shared" si="53"/>
        <v>0</v>
      </c>
      <c r="CM130" s="384"/>
      <c r="CN130" s="410">
        <f t="shared" si="54"/>
        <v>0</v>
      </c>
      <c r="CO130" s="399">
        <f t="shared" si="40"/>
        <v>0</v>
      </c>
      <c r="CP130" s="399">
        <f t="shared" si="41"/>
        <v>0</v>
      </c>
      <c r="CQ130" s="333">
        <f t="shared" si="47"/>
        <v>0</v>
      </c>
      <c r="CR130" s="333">
        <f t="shared" si="47"/>
        <v>0</v>
      </c>
      <c r="CS130" s="333">
        <f t="shared" si="47"/>
        <v>0</v>
      </c>
      <c r="CT130" s="333">
        <f t="shared" si="48"/>
        <v>0</v>
      </c>
      <c r="CU130" s="333">
        <f t="shared" si="48"/>
        <v>0</v>
      </c>
      <c r="CV130" s="333">
        <f t="shared" si="48"/>
        <v>0</v>
      </c>
    </row>
    <row r="131" spans="1:100" s="418" customFormat="1" ht="17.25" customHeight="1">
      <c r="A131" s="407" t="s">
        <v>357</v>
      </c>
      <c r="B131" s="377" t="s">
        <v>357</v>
      </c>
      <c r="C131" s="373" t="s">
        <v>357</v>
      </c>
      <c r="D131" s="377" t="s">
        <v>364</v>
      </c>
      <c r="E131" s="413"/>
      <c r="F131" s="412">
        <v>3.6974999999999998</v>
      </c>
      <c r="G131" s="401">
        <v>3.6974999999999998</v>
      </c>
      <c r="H131" s="413"/>
      <c r="I131" s="412">
        <v>0</v>
      </c>
      <c r="J131" s="401">
        <v>0</v>
      </c>
      <c r="K131" s="413"/>
      <c r="L131" s="412">
        <v>3.6974999999999998</v>
      </c>
      <c r="M131" s="401">
        <v>3.6974999999999998</v>
      </c>
      <c r="N131" s="413"/>
      <c r="O131" s="414">
        <v>0</v>
      </c>
      <c r="P131" s="400">
        <v>0</v>
      </c>
      <c r="Q131" s="413"/>
      <c r="R131" s="412">
        <v>0</v>
      </c>
      <c r="S131" s="401">
        <v>0</v>
      </c>
      <c r="T131" s="413"/>
      <c r="U131" s="414">
        <v>0</v>
      </c>
      <c r="V131" s="400">
        <v>0</v>
      </c>
      <c r="W131" s="413"/>
      <c r="X131" s="413"/>
      <c r="Y131" s="402"/>
      <c r="Z131" s="413"/>
      <c r="AA131" s="413"/>
      <c r="AB131" s="402"/>
      <c r="AC131" s="413"/>
      <c r="AD131" s="412">
        <v>3.6974999999999998</v>
      </c>
      <c r="AE131" s="401">
        <v>3.6974999999999998</v>
      </c>
      <c r="AF131" s="413"/>
      <c r="AG131" s="412">
        <v>3.0813000000000001</v>
      </c>
      <c r="AH131" s="401">
        <v>3.0813000000000001</v>
      </c>
      <c r="AI131" s="413"/>
      <c r="AJ131" s="412">
        <v>3.6974999999999998</v>
      </c>
      <c r="AK131" s="401">
        <v>3.6974999999999998</v>
      </c>
      <c r="AL131" s="413"/>
      <c r="AM131" s="412">
        <v>3.6974999999999998</v>
      </c>
      <c r="AN131" s="401">
        <v>3.6974999999999998</v>
      </c>
      <c r="AO131" s="413"/>
      <c r="AP131" s="412">
        <v>0</v>
      </c>
      <c r="AQ131" s="401">
        <v>0</v>
      </c>
      <c r="AR131" s="413"/>
      <c r="AS131" s="412">
        <v>0</v>
      </c>
      <c r="AT131" s="401">
        <v>0</v>
      </c>
      <c r="AU131" s="413"/>
      <c r="AV131" s="412">
        <v>3.5557799999999999</v>
      </c>
      <c r="AW131" s="401">
        <v>3.5557799999999999</v>
      </c>
      <c r="AX131" s="413"/>
      <c r="AY131" s="412">
        <v>3.5557799999999999</v>
      </c>
      <c r="AZ131" s="401">
        <v>3.5557799999999999</v>
      </c>
      <c r="BA131" s="413"/>
      <c r="BB131" s="412">
        <v>3.5557799999999999</v>
      </c>
      <c r="BC131" s="401">
        <v>3.5557799999999999</v>
      </c>
      <c r="BD131" s="413"/>
      <c r="BE131" s="413"/>
      <c r="BF131" s="402"/>
      <c r="BG131" s="413"/>
      <c r="BH131" s="413"/>
      <c r="BI131" s="402"/>
      <c r="BJ131" s="413"/>
      <c r="BK131" s="414">
        <v>-3.5557799999999999</v>
      </c>
      <c r="BL131" s="400">
        <v>-3.5557799999999999</v>
      </c>
      <c r="BM131" s="413"/>
      <c r="BN131" s="412">
        <v>0.14172000000000001</v>
      </c>
      <c r="BO131" s="401">
        <v>0.14172000000000001</v>
      </c>
      <c r="BP131" s="413"/>
      <c r="BQ131" s="415">
        <v>96.167139958999996</v>
      </c>
      <c r="BR131" s="416">
        <v>96.167139958999996</v>
      </c>
      <c r="BS131" s="413"/>
      <c r="BT131" s="415">
        <v>96.167139958999996</v>
      </c>
      <c r="BU131" s="416">
        <v>96.167139958999996</v>
      </c>
      <c r="BV131" s="416"/>
      <c r="BW131" s="384"/>
      <c r="BX131" s="408">
        <f t="shared" si="50"/>
        <v>0</v>
      </c>
      <c r="BY131" s="408">
        <f t="shared" si="50"/>
        <v>0</v>
      </c>
      <c r="BZ131" s="408">
        <f t="shared" si="50"/>
        <v>0</v>
      </c>
      <c r="CA131" s="408">
        <f t="shared" si="49"/>
        <v>0</v>
      </c>
      <c r="CB131" s="408">
        <f t="shared" si="49"/>
        <v>0</v>
      </c>
      <c r="CC131" s="408">
        <f t="shared" si="49"/>
        <v>0</v>
      </c>
      <c r="CD131" s="409">
        <f t="shared" si="51"/>
        <v>0</v>
      </c>
      <c r="CE131" s="409">
        <f t="shared" si="51"/>
        <v>3.5557799999999999</v>
      </c>
      <c r="CF131" s="409">
        <f t="shared" si="51"/>
        <v>3.5557799999999999</v>
      </c>
      <c r="CG131" s="409">
        <f t="shared" si="52"/>
        <v>0</v>
      </c>
      <c r="CH131" s="409">
        <f t="shared" si="52"/>
        <v>-3.5557799999999999</v>
      </c>
      <c r="CI131" s="409">
        <f t="shared" si="52"/>
        <v>-3.5557799999999999</v>
      </c>
      <c r="CJ131" s="408">
        <f t="shared" si="53"/>
        <v>0</v>
      </c>
      <c r="CK131" s="408">
        <f t="shared" si="53"/>
        <v>0</v>
      </c>
      <c r="CL131" s="408">
        <f t="shared" si="53"/>
        <v>0</v>
      </c>
      <c r="CM131" s="384"/>
      <c r="CN131" s="410">
        <f t="shared" si="54"/>
        <v>0</v>
      </c>
      <c r="CO131" s="399">
        <f t="shared" si="40"/>
        <v>0</v>
      </c>
      <c r="CP131" s="399">
        <f t="shared" si="41"/>
        <v>0</v>
      </c>
      <c r="CQ131" s="333">
        <f t="shared" si="47"/>
        <v>0</v>
      </c>
      <c r="CR131" s="333">
        <f t="shared" si="47"/>
        <v>0</v>
      </c>
      <c r="CS131" s="333">
        <f t="shared" si="47"/>
        <v>0</v>
      </c>
      <c r="CT131" s="333">
        <f t="shared" si="48"/>
        <v>0</v>
      </c>
      <c r="CU131" s="333">
        <f t="shared" si="48"/>
        <v>0</v>
      </c>
      <c r="CV131" s="333">
        <f t="shared" si="48"/>
        <v>0</v>
      </c>
    </row>
    <row r="132" spans="1:100" s="418" customFormat="1" ht="17.25" customHeight="1">
      <c r="A132" s="407" t="s">
        <v>357</v>
      </c>
      <c r="B132" s="377" t="s">
        <v>357</v>
      </c>
      <c r="C132" s="373" t="s">
        <v>357</v>
      </c>
      <c r="D132" s="377" t="s">
        <v>366</v>
      </c>
      <c r="E132" s="413"/>
      <c r="F132" s="414">
        <v>0</v>
      </c>
      <c r="G132" s="400">
        <v>0</v>
      </c>
      <c r="H132" s="413"/>
      <c r="I132" s="412">
        <v>0</v>
      </c>
      <c r="J132" s="401">
        <v>0</v>
      </c>
      <c r="K132" s="413"/>
      <c r="L132" s="414">
        <v>0</v>
      </c>
      <c r="M132" s="400">
        <v>0</v>
      </c>
      <c r="N132" s="413"/>
      <c r="O132" s="412">
        <v>1.8326</v>
      </c>
      <c r="P132" s="401">
        <v>1.8326</v>
      </c>
      <c r="Q132" s="413"/>
      <c r="R132" s="412">
        <v>-0.3241</v>
      </c>
      <c r="S132" s="401">
        <v>-0.3241</v>
      </c>
      <c r="T132" s="413"/>
      <c r="U132" s="412">
        <v>1.5085</v>
      </c>
      <c r="V132" s="401">
        <v>1.5085</v>
      </c>
      <c r="W132" s="413"/>
      <c r="X132" s="413"/>
      <c r="Y132" s="402"/>
      <c r="Z132" s="413"/>
      <c r="AA132" s="413"/>
      <c r="AB132" s="402"/>
      <c r="AC132" s="413"/>
      <c r="AD132" s="414">
        <v>-0.3241</v>
      </c>
      <c r="AE132" s="400">
        <v>-0.3241</v>
      </c>
      <c r="AF132" s="413"/>
      <c r="AG132" s="414">
        <v>0</v>
      </c>
      <c r="AH132" s="400">
        <v>0</v>
      </c>
      <c r="AI132" s="413"/>
      <c r="AJ132" s="414">
        <v>0</v>
      </c>
      <c r="AK132" s="400">
        <v>0</v>
      </c>
      <c r="AL132" s="413"/>
      <c r="AM132" s="414">
        <v>0</v>
      </c>
      <c r="AN132" s="400">
        <v>0</v>
      </c>
      <c r="AO132" s="413"/>
      <c r="AP132" s="412">
        <v>0</v>
      </c>
      <c r="AQ132" s="401">
        <v>0</v>
      </c>
      <c r="AR132" s="413"/>
      <c r="AS132" s="412">
        <v>0</v>
      </c>
      <c r="AT132" s="401">
        <v>0</v>
      </c>
      <c r="AU132" s="413"/>
      <c r="AV132" s="414">
        <v>0</v>
      </c>
      <c r="AW132" s="400">
        <v>0</v>
      </c>
      <c r="AX132" s="413"/>
      <c r="AY132" s="414">
        <v>0</v>
      </c>
      <c r="AZ132" s="400">
        <v>0</v>
      </c>
      <c r="BA132" s="413"/>
      <c r="BB132" s="414">
        <v>0</v>
      </c>
      <c r="BC132" s="400">
        <v>0</v>
      </c>
      <c r="BD132" s="413"/>
      <c r="BE132" s="413"/>
      <c r="BF132" s="402"/>
      <c r="BG132" s="413"/>
      <c r="BH132" s="413"/>
      <c r="BI132" s="402"/>
      <c r="BJ132" s="413"/>
      <c r="BK132" s="414">
        <v>1.5085</v>
      </c>
      <c r="BL132" s="400">
        <v>1.5085</v>
      </c>
      <c r="BM132" s="413"/>
      <c r="BN132" s="414">
        <v>0</v>
      </c>
      <c r="BO132" s="400">
        <v>0</v>
      </c>
      <c r="BP132" s="413"/>
      <c r="BQ132" s="417">
        <v>0</v>
      </c>
      <c r="BR132" s="403">
        <v>0</v>
      </c>
      <c r="BS132" s="413"/>
      <c r="BT132" s="417">
        <v>0</v>
      </c>
      <c r="BU132" s="403">
        <v>0</v>
      </c>
      <c r="BV132" s="403"/>
      <c r="BW132" s="384"/>
      <c r="BX132" s="408">
        <f t="shared" si="50"/>
        <v>0</v>
      </c>
      <c r="BY132" s="408">
        <f t="shared" si="50"/>
        <v>0</v>
      </c>
      <c r="BZ132" s="408">
        <f t="shared" si="50"/>
        <v>0</v>
      </c>
      <c r="CA132" s="408">
        <f t="shared" si="49"/>
        <v>0</v>
      </c>
      <c r="CB132" s="408">
        <f t="shared" si="49"/>
        <v>0</v>
      </c>
      <c r="CC132" s="408">
        <f t="shared" si="49"/>
        <v>0</v>
      </c>
      <c r="CD132" s="409">
        <f t="shared" si="51"/>
        <v>0</v>
      </c>
      <c r="CE132" s="409">
        <f t="shared" si="51"/>
        <v>0</v>
      </c>
      <c r="CF132" s="409">
        <f t="shared" si="51"/>
        <v>0</v>
      </c>
      <c r="CG132" s="409">
        <f t="shared" si="52"/>
        <v>0</v>
      </c>
      <c r="CH132" s="409">
        <f t="shared" si="52"/>
        <v>0</v>
      </c>
      <c r="CI132" s="409">
        <f t="shared" si="52"/>
        <v>0</v>
      </c>
      <c r="CJ132" s="408">
        <f t="shared" si="53"/>
        <v>0</v>
      </c>
      <c r="CK132" s="408">
        <f t="shared" si="53"/>
        <v>0</v>
      </c>
      <c r="CL132" s="408">
        <f t="shared" si="53"/>
        <v>0</v>
      </c>
      <c r="CM132" s="384"/>
      <c r="CN132" s="410">
        <f t="shared" si="54"/>
        <v>0</v>
      </c>
      <c r="CO132" s="399">
        <f t="shared" si="40"/>
        <v>0</v>
      </c>
      <c r="CP132" s="399">
        <f t="shared" si="41"/>
        <v>0</v>
      </c>
      <c r="CQ132" s="333">
        <f t="shared" si="47"/>
        <v>0</v>
      </c>
      <c r="CR132" s="333">
        <f t="shared" si="47"/>
        <v>0</v>
      </c>
      <c r="CS132" s="333">
        <f t="shared" si="47"/>
        <v>0</v>
      </c>
      <c r="CT132" s="333">
        <f t="shared" si="48"/>
        <v>0</v>
      </c>
      <c r="CU132" s="333">
        <f t="shared" si="48"/>
        <v>-0.3241</v>
      </c>
      <c r="CV132" s="333">
        <f t="shared" si="48"/>
        <v>-0.3241</v>
      </c>
    </row>
    <row r="133" spans="1:100" s="418" customFormat="1" ht="17.25" customHeight="1">
      <c r="A133" s="407" t="s">
        <v>357</v>
      </c>
      <c r="B133" s="377" t="s">
        <v>357</v>
      </c>
      <c r="C133" s="373" t="s">
        <v>357</v>
      </c>
      <c r="D133" s="377" t="s">
        <v>367</v>
      </c>
      <c r="E133" s="413"/>
      <c r="F133" s="414">
        <v>0.1326</v>
      </c>
      <c r="G133" s="400">
        <v>0.1326</v>
      </c>
      <c r="H133" s="413"/>
      <c r="I133" s="412">
        <v>0</v>
      </c>
      <c r="J133" s="401">
        <v>0</v>
      </c>
      <c r="K133" s="413"/>
      <c r="L133" s="414">
        <v>0.1326</v>
      </c>
      <c r="M133" s="400">
        <v>0.1326</v>
      </c>
      <c r="N133" s="413"/>
      <c r="O133" s="412">
        <v>0</v>
      </c>
      <c r="P133" s="401">
        <v>0</v>
      </c>
      <c r="Q133" s="413"/>
      <c r="R133" s="412">
        <v>0</v>
      </c>
      <c r="S133" s="401">
        <v>0</v>
      </c>
      <c r="T133" s="413"/>
      <c r="U133" s="412">
        <v>0</v>
      </c>
      <c r="V133" s="401">
        <v>0</v>
      </c>
      <c r="W133" s="413"/>
      <c r="X133" s="413"/>
      <c r="Y133" s="402"/>
      <c r="Z133" s="413"/>
      <c r="AA133" s="413"/>
      <c r="AB133" s="402"/>
      <c r="AC133" s="413"/>
      <c r="AD133" s="414">
        <v>0.1326</v>
      </c>
      <c r="AE133" s="400">
        <v>0.1326</v>
      </c>
      <c r="AF133" s="413"/>
      <c r="AG133" s="414">
        <v>0.1106</v>
      </c>
      <c r="AH133" s="400">
        <v>0.1106</v>
      </c>
      <c r="AI133" s="413"/>
      <c r="AJ133" s="414">
        <v>0.1326</v>
      </c>
      <c r="AK133" s="400">
        <v>0.1326</v>
      </c>
      <c r="AL133" s="413"/>
      <c r="AM133" s="414">
        <v>0.1326</v>
      </c>
      <c r="AN133" s="400">
        <v>0.1326</v>
      </c>
      <c r="AO133" s="413"/>
      <c r="AP133" s="412">
        <v>0</v>
      </c>
      <c r="AQ133" s="401">
        <v>0</v>
      </c>
      <c r="AR133" s="413"/>
      <c r="AS133" s="412">
        <v>0</v>
      </c>
      <c r="AT133" s="401">
        <v>0</v>
      </c>
      <c r="AU133" s="413"/>
      <c r="AV133" s="414">
        <v>0.10482178</v>
      </c>
      <c r="AW133" s="400">
        <v>0.10482178</v>
      </c>
      <c r="AX133" s="413"/>
      <c r="AY133" s="414">
        <v>0.10482178</v>
      </c>
      <c r="AZ133" s="400">
        <v>0.10482178</v>
      </c>
      <c r="BA133" s="413"/>
      <c r="BB133" s="414">
        <v>0.10482178</v>
      </c>
      <c r="BC133" s="400">
        <v>0.10482178</v>
      </c>
      <c r="BD133" s="413"/>
      <c r="BE133" s="413"/>
      <c r="BF133" s="402"/>
      <c r="BG133" s="413"/>
      <c r="BH133" s="413"/>
      <c r="BI133" s="402"/>
      <c r="BJ133" s="413"/>
      <c r="BK133" s="414">
        <v>-0.10482178</v>
      </c>
      <c r="BL133" s="400">
        <v>-0.10482178</v>
      </c>
      <c r="BM133" s="413"/>
      <c r="BN133" s="414">
        <v>2.7778219999999999E-2</v>
      </c>
      <c r="BO133" s="400">
        <v>2.7778219999999999E-2</v>
      </c>
      <c r="BP133" s="413"/>
      <c r="BQ133" s="417">
        <v>79.051116139000001</v>
      </c>
      <c r="BR133" s="403">
        <v>79.051116139000001</v>
      </c>
      <c r="BS133" s="413"/>
      <c r="BT133" s="417">
        <v>79.051116139000001</v>
      </c>
      <c r="BU133" s="403">
        <v>79.051116139000001</v>
      </c>
      <c r="BV133" s="403"/>
      <c r="BW133" s="384"/>
      <c r="BX133" s="408">
        <f t="shared" si="50"/>
        <v>0</v>
      </c>
      <c r="BY133" s="408">
        <f t="shared" si="50"/>
        <v>0</v>
      </c>
      <c r="BZ133" s="408">
        <f t="shared" si="50"/>
        <v>0</v>
      </c>
      <c r="CA133" s="408">
        <f t="shared" si="49"/>
        <v>0</v>
      </c>
      <c r="CB133" s="408">
        <f t="shared" si="49"/>
        <v>0</v>
      </c>
      <c r="CC133" s="408">
        <f t="shared" si="49"/>
        <v>0</v>
      </c>
      <c r="CD133" s="409">
        <f t="shared" si="51"/>
        <v>0</v>
      </c>
      <c r="CE133" s="409">
        <f t="shared" si="51"/>
        <v>0.10482178</v>
      </c>
      <c r="CF133" s="409">
        <f t="shared" si="51"/>
        <v>0.10482178</v>
      </c>
      <c r="CG133" s="409">
        <f t="shared" si="52"/>
        <v>0</v>
      </c>
      <c r="CH133" s="409">
        <f t="shared" si="52"/>
        <v>-0.10482178</v>
      </c>
      <c r="CI133" s="409">
        <f t="shared" si="52"/>
        <v>-0.10482178</v>
      </c>
      <c r="CJ133" s="408">
        <f t="shared" si="53"/>
        <v>0</v>
      </c>
      <c r="CK133" s="408">
        <f t="shared" si="53"/>
        <v>0</v>
      </c>
      <c r="CL133" s="408">
        <f t="shared" si="53"/>
        <v>0</v>
      </c>
      <c r="CM133" s="384"/>
      <c r="CN133" s="410">
        <f t="shared" si="54"/>
        <v>0</v>
      </c>
      <c r="CO133" s="399">
        <f t="shared" si="40"/>
        <v>0</v>
      </c>
      <c r="CP133" s="399">
        <f t="shared" si="41"/>
        <v>0</v>
      </c>
      <c r="CQ133" s="333">
        <f t="shared" si="47"/>
        <v>0</v>
      </c>
      <c r="CR133" s="333">
        <f t="shared" si="47"/>
        <v>0</v>
      </c>
      <c r="CS133" s="333">
        <f t="shared" si="47"/>
        <v>0</v>
      </c>
      <c r="CT133" s="333">
        <f t="shared" si="48"/>
        <v>0</v>
      </c>
      <c r="CU133" s="333">
        <f t="shared" si="48"/>
        <v>0</v>
      </c>
      <c r="CV133" s="333">
        <f t="shared" si="48"/>
        <v>0</v>
      </c>
    </row>
    <row r="134" spans="1:100" s="418" customFormat="1" ht="17.25" customHeight="1">
      <c r="A134" s="407" t="s">
        <v>357</v>
      </c>
      <c r="B134" s="377" t="s">
        <v>357</v>
      </c>
      <c r="C134" s="373" t="s">
        <v>357</v>
      </c>
      <c r="D134" s="377" t="s">
        <v>368</v>
      </c>
      <c r="E134" s="413"/>
      <c r="F134" s="412">
        <v>0.3</v>
      </c>
      <c r="G134" s="401">
        <v>0.3</v>
      </c>
      <c r="H134" s="413"/>
      <c r="I134" s="412">
        <v>0</v>
      </c>
      <c r="J134" s="401">
        <v>0</v>
      </c>
      <c r="K134" s="413"/>
      <c r="L134" s="412">
        <v>0.3</v>
      </c>
      <c r="M134" s="401">
        <v>0.3</v>
      </c>
      <c r="N134" s="413"/>
      <c r="O134" s="414">
        <v>0</v>
      </c>
      <c r="P134" s="400">
        <v>0</v>
      </c>
      <c r="Q134" s="413"/>
      <c r="R134" s="414">
        <v>0</v>
      </c>
      <c r="S134" s="400">
        <v>0</v>
      </c>
      <c r="T134" s="413"/>
      <c r="U134" s="414">
        <v>0</v>
      </c>
      <c r="V134" s="400">
        <v>0</v>
      </c>
      <c r="W134" s="413"/>
      <c r="X134" s="413"/>
      <c r="Y134" s="402"/>
      <c r="Z134" s="413"/>
      <c r="AA134" s="413"/>
      <c r="AB134" s="402"/>
      <c r="AC134" s="413"/>
      <c r="AD134" s="414">
        <v>0.3</v>
      </c>
      <c r="AE134" s="400">
        <v>0.3</v>
      </c>
      <c r="AF134" s="413"/>
      <c r="AG134" s="412">
        <v>0.29499999999999998</v>
      </c>
      <c r="AH134" s="401">
        <v>0.29499999999999998</v>
      </c>
      <c r="AI134" s="413"/>
      <c r="AJ134" s="412">
        <v>0.3</v>
      </c>
      <c r="AK134" s="401">
        <v>0.3</v>
      </c>
      <c r="AL134" s="413"/>
      <c r="AM134" s="412">
        <v>0.3</v>
      </c>
      <c r="AN134" s="401">
        <v>0.3</v>
      </c>
      <c r="AO134" s="413"/>
      <c r="AP134" s="412">
        <v>0</v>
      </c>
      <c r="AQ134" s="401">
        <v>0</v>
      </c>
      <c r="AR134" s="413"/>
      <c r="AS134" s="412">
        <v>0.10879999999999999</v>
      </c>
      <c r="AT134" s="401">
        <v>0.10879999999999999</v>
      </c>
      <c r="AU134" s="413"/>
      <c r="AV134" s="412">
        <v>0.41959400000000002</v>
      </c>
      <c r="AW134" s="401">
        <v>0.41959400000000002</v>
      </c>
      <c r="AX134" s="413"/>
      <c r="AY134" s="412">
        <v>0.52839400000000003</v>
      </c>
      <c r="AZ134" s="401">
        <v>0.52839400000000003</v>
      </c>
      <c r="BA134" s="413"/>
      <c r="BB134" s="412">
        <v>0.41959400000000002</v>
      </c>
      <c r="BC134" s="401">
        <v>0.41959400000000002</v>
      </c>
      <c r="BD134" s="413"/>
      <c r="BE134" s="413"/>
      <c r="BF134" s="402"/>
      <c r="BG134" s="413"/>
      <c r="BH134" s="413"/>
      <c r="BI134" s="402"/>
      <c r="BJ134" s="413"/>
      <c r="BK134" s="414">
        <v>-0.41959400000000002</v>
      </c>
      <c r="BL134" s="400">
        <v>-0.41959400000000002</v>
      </c>
      <c r="BM134" s="413"/>
      <c r="BN134" s="412">
        <v>-0.11959400000000001</v>
      </c>
      <c r="BO134" s="401">
        <v>-0.11959400000000001</v>
      </c>
      <c r="BP134" s="413"/>
      <c r="BQ134" s="415">
        <v>139.86466666699999</v>
      </c>
      <c r="BR134" s="416">
        <v>139.86466666699999</v>
      </c>
      <c r="BS134" s="413"/>
      <c r="BT134" s="415">
        <v>176.13133333299999</v>
      </c>
      <c r="BU134" s="416">
        <v>176.13133333299999</v>
      </c>
      <c r="BV134" s="416"/>
      <c r="BW134" s="384"/>
      <c r="BX134" s="408">
        <f t="shared" si="50"/>
        <v>0</v>
      </c>
      <c r="BY134" s="408">
        <f t="shared" si="50"/>
        <v>0</v>
      </c>
      <c r="BZ134" s="408">
        <f t="shared" si="50"/>
        <v>0</v>
      </c>
      <c r="CA134" s="408">
        <f t="shared" si="49"/>
        <v>0</v>
      </c>
      <c r="CB134" s="408">
        <f t="shared" si="49"/>
        <v>0</v>
      </c>
      <c r="CC134" s="408">
        <f t="shared" si="49"/>
        <v>0</v>
      </c>
      <c r="CD134" s="409">
        <f t="shared" si="51"/>
        <v>0</v>
      </c>
      <c r="CE134" s="409">
        <f t="shared" si="51"/>
        <v>0.41959400000000002</v>
      </c>
      <c r="CF134" s="409">
        <f t="shared" si="51"/>
        <v>0.41959400000000002</v>
      </c>
      <c r="CG134" s="409">
        <f t="shared" si="52"/>
        <v>0</v>
      </c>
      <c r="CH134" s="409">
        <f t="shared" si="52"/>
        <v>-0.41959400000000002</v>
      </c>
      <c r="CI134" s="409">
        <f t="shared" si="52"/>
        <v>-0.41959400000000002</v>
      </c>
      <c r="CJ134" s="408">
        <f t="shared" si="53"/>
        <v>0</v>
      </c>
      <c r="CK134" s="408">
        <f t="shared" si="53"/>
        <v>0</v>
      </c>
      <c r="CL134" s="408">
        <f t="shared" si="53"/>
        <v>0</v>
      </c>
      <c r="CM134" s="384"/>
      <c r="CN134" s="410">
        <f t="shared" si="54"/>
        <v>0</v>
      </c>
      <c r="CO134" s="399">
        <f t="shared" si="40"/>
        <v>0</v>
      </c>
      <c r="CP134" s="399">
        <f t="shared" si="41"/>
        <v>0</v>
      </c>
      <c r="CQ134" s="333">
        <f t="shared" si="47"/>
        <v>0</v>
      </c>
      <c r="CR134" s="333">
        <f t="shared" si="47"/>
        <v>0</v>
      </c>
      <c r="CS134" s="333">
        <f t="shared" si="47"/>
        <v>0</v>
      </c>
      <c r="CT134" s="333">
        <f t="shared" si="48"/>
        <v>0</v>
      </c>
      <c r="CU134" s="333">
        <f t="shared" si="48"/>
        <v>0</v>
      </c>
      <c r="CV134" s="333">
        <f t="shared" si="48"/>
        <v>0</v>
      </c>
    </row>
    <row r="135" spans="1:100" s="418" customFormat="1" ht="17.25" customHeight="1">
      <c r="A135" s="407" t="s">
        <v>357</v>
      </c>
      <c r="B135" s="377" t="s">
        <v>357</v>
      </c>
      <c r="C135" s="373" t="s">
        <v>357</v>
      </c>
      <c r="D135" s="377" t="s">
        <v>369</v>
      </c>
      <c r="E135" s="413"/>
      <c r="F135" s="414">
        <v>0.4</v>
      </c>
      <c r="G135" s="400">
        <v>0.4</v>
      </c>
      <c r="H135" s="413"/>
      <c r="I135" s="412">
        <v>0</v>
      </c>
      <c r="J135" s="401">
        <v>0</v>
      </c>
      <c r="K135" s="413"/>
      <c r="L135" s="414">
        <v>0.4</v>
      </c>
      <c r="M135" s="400">
        <v>0.4</v>
      </c>
      <c r="N135" s="413"/>
      <c r="O135" s="412">
        <v>0</v>
      </c>
      <c r="P135" s="401">
        <v>0</v>
      </c>
      <c r="Q135" s="413"/>
      <c r="R135" s="412">
        <v>0</v>
      </c>
      <c r="S135" s="401">
        <v>0</v>
      </c>
      <c r="T135" s="413"/>
      <c r="U135" s="412">
        <v>0</v>
      </c>
      <c r="V135" s="401">
        <v>0</v>
      </c>
      <c r="W135" s="413"/>
      <c r="X135" s="413"/>
      <c r="Y135" s="402"/>
      <c r="Z135" s="413"/>
      <c r="AA135" s="413"/>
      <c r="AB135" s="402"/>
      <c r="AC135" s="413"/>
      <c r="AD135" s="414">
        <v>0.4</v>
      </c>
      <c r="AE135" s="400">
        <v>0.4</v>
      </c>
      <c r="AF135" s="413"/>
      <c r="AG135" s="414">
        <v>0.33339999999999997</v>
      </c>
      <c r="AH135" s="400">
        <v>0.33339999999999997</v>
      </c>
      <c r="AI135" s="413"/>
      <c r="AJ135" s="414">
        <v>0.4</v>
      </c>
      <c r="AK135" s="400">
        <v>0.4</v>
      </c>
      <c r="AL135" s="413"/>
      <c r="AM135" s="414">
        <v>0.4</v>
      </c>
      <c r="AN135" s="400">
        <v>0.4</v>
      </c>
      <c r="AO135" s="413"/>
      <c r="AP135" s="412">
        <v>0</v>
      </c>
      <c r="AQ135" s="401">
        <v>0</v>
      </c>
      <c r="AR135" s="413"/>
      <c r="AS135" s="412">
        <v>0</v>
      </c>
      <c r="AT135" s="401">
        <v>0</v>
      </c>
      <c r="AU135" s="413"/>
      <c r="AV135" s="414">
        <v>0.31117499999999998</v>
      </c>
      <c r="AW135" s="400">
        <v>0.31117499999999998</v>
      </c>
      <c r="AX135" s="413"/>
      <c r="AY135" s="414">
        <v>0.31117499999999998</v>
      </c>
      <c r="AZ135" s="400">
        <v>0.31117499999999998</v>
      </c>
      <c r="BA135" s="413"/>
      <c r="BB135" s="414">
        <v>0.31117499999999998</v>
      </c>
      <c r="BC135" s="400">
        <v>0.31117499999999998</v>
      </c>
      <c r="BD135" s="413"/>
      <c r="BE135" s="413"/>
      <c r="BF135" s="402"/>
      <c r="BG135" s="413"/>
      <c r="BH135" s="413"/>
      <c r="BI135" s="402"/>
      <c r="BJ135" s="413"/>
      <c r="BK135" s="414">
        <v>-0.31117499999999998</v>
      </c>
      <c r="BL135" s="400">
        <v>-0.31117499999999998</v>
      </c>
      <c r="BM135" s="413"/>
      <c r="BN135" s="414">
        <v>8.8825000000000001E-2</v>
      </c>
      <c r="BO135" s="400">
        <v>8.8825000000000001E-2</v>
      </c>
      <c r="BP135" s="413"/>
      <c r="BQ135" s="417">
        <v>77.793750000000003</v>
      </c>
      <c r="BR135" s="403">
        <v>77.793750000000003</v>
      </c>
      <c r="BS135" s="413"/>
      <c r="BT135" s="417">
        <v>77.793750000000003</v>
      </c>
      <c r="BU135" s="403">
        <v>77.793750000000003</v>
      </c>
      <c r="BV135" s="403"/>
      <c r="BW135" s="384"/>
      <c r="BX135" s="408">
        <f t="shared" si="50"/>
        <v>0</v>
      </c>
      <c r="BY135" s="408">
        <f t="shared" si="50"/>
        <v>0</v>
      </c>
      <c r="BZ135" s="408">
        <f t="shared" si="50"/>
        <v>0</v>
      </c>
      <c r="CA135" s="408">
        <f t="shared" si="49"/>
        <v>0</v>
      </c>
      <c r="CB135" s="408">
        <f t="shared" si="49"/>
        <v>0</v>
      </c>
      <c r="CC135" s="408">
        <f t="shared" si="49"/>
        <v>0</v>
      </c>
      <c r="CD135" s="409">
        <f t="shared" si="51"/>
        <v>0</v>
      </c>
      <c r="CE135" s="409">
        <f t="shared" si="51"/>
        <v>0.31117499999999998</v>
      </c>
      <c r="CF135" s="409">
        <f t="shared" si="51"/>
        <v>0.31117499999999998</v>
      </c>
      <c r="CG135" s="409">
        <f t="shared" si="52"/>
        <v>0</v>
      </c>
      <c r="CH135" s="409">
        <f t="shared" si="52"/>
        <v>-0.31117499999999998</v>
      </c>
      <c r="CI135" s="409">
        <f t="shared" si="52"/>
        <v>-0.31117499999999998</v>
      </c>
      <c r="CJ135" s="408">
        <f t="shared" si="53"/>
        <v>0</v>
      </c>
      <c r="CK135" s="408">
        <f t="shared" si="53"/>
        <v>0</v>
      </c>
      <c r="CL135" s="408">
        <f t="shared" si="53"/>
        <v>0</v>
      </c>
      <c r="CM135" s="384"/>
      <c r="CN135" s="410">
        <f t="shared" si="54"/>
        <v>0</v>
      </c>
      <c r="CO135" s="399">
        <f t="shared" si="40"/>
        <v>0</v>
      </c>
      <c r="CP135" s="399">
        <f t="shared" si="41"/>
        <v>0</v>
      </c>
      <c r="CQ135" s="333">
        <f t="shared" si="47"/>
        <v>0</v>
      </c>
      <c r="CR135" s="333">
        <f t="shared" si="47"/>
        <v>0</v>
      </c>
      <c r="CS135" s="333">
        <f t="shared" si="47"/>
        <v>0</v>
      </c>
      <c r="CT135" s="333">
        <f t="shared" si="48"/>
        <v>0</v>
      </c>
      <c r="CU135" s="333">
        <f t="shared" si="48"/>
        <v>0</v>
      </c>
      <c r="CV135" s="333">
        <f t="shared" si="48"/>
        <v>0</v>
      </c>
    </row>
    <row r="136" spans="1:100" s="418" customFormat="1" ht="17.25" customHeight="1">
      <c r="A136" s="407" t="s">
        <v>357</v>
      </c>
      <c r="B136" s="377" t="s">
        <v>357</v>
      </c>
      <c r="C136" s="373" t="s">
        <v>357</v>
      </c>
      <c r="D136" s="377" t="s">
        <v>370</v>
      </c>
      <c r="E136" s="413"/>
      <c r="F136" s="414">
        <v>1</v>
      </c>
      <c r="G136" s="400">
        <v>1</v>
      </c>
      <c r="H136" s="413"/>
      <c r="I136" s="412">
        <v>0</v>
      </c>
      <c r="J136" s="401">
        <v>0</v>
      </c>
      <c r="K136" s="413"/>
      <c r="L136" s="414">
        <v>1</v>
      </c>
      <c r="M136" s="400">
        <v>1</v>
      </c>
      <c r="N136" s="413"/>
      <c r="O136" s="412">
        <v>0</v>
      </c>
      <c r="P136" s="401">
        <v>0</v>
      </c>
      <c r="Q136" s="413"/>
      <c r="R136" s="412">
        <v>0</v>
      </c>
      <c r="S136" s="401">
        <v>0</v>
      </c>
      <c r="T136" s="413"/>
      <c r="U136" s="412">
        <v>0</v>
      </c>
      <c r="V136" s="401">
        <v>0</v>
      </c>
      <c r="W136" s="413"/>
      <c r="X136" s="413"/>
      <c r="Y136" s="402"/>
      <c r="Z136" s="413"/>
      <c r="AA136" s="413"/>
      <c r="AB136" s="402"/>
      <c r="AC136" s="413"/>
      <c r="AD136" s="414">
        <v>1</v>
      </c>
      <c r="AE136" s="400">
        <v>1</v>
      </c>
      <c r="AF136" s="413"/>
      <c r="AG136" s="414">
        <v>0.83379999999999999</v>
      </c>
      <c r="AH136" s="400">
        <v>0.83379999999999999</v>
      </c>
      <c r="AI136" s="413"/>
      <c r="AJ136" s="414">
        <v>1</v>
      </c>
      <c r="AK136" s="400">
        <v>1</v>
      </c>
      <c r="AL136" s="413"/>
      <c r="AM136" s="414">
        <v>1</v>
      </c>
      <c r="AN136" s="400">
        <v>1</v>
      </c>
      <c r="AO136" s="413"/>
      <c r="AP136" s="412">
        <v>0</v>
      </c>
      <c r="AQ136" s="401">
        <v>0</v>
      </c>
      <c r="AR136" s="413"/>
      <c r="AS136" s="412">
        <v>0</v>
      </c>
      <c r="AT136" s="401">
        <v>0</v>
      </c>
      <c r="AU136" s="413"/>
      <c r="AV136" s="414">
        <v>0.40225021</v>
      </c>
      <c r="AW136" s="400">
        <v>0.40225021</v>
      </c>
      <c r="AX136" s="413"/>
      <c r="AY136" s="414">
        <v>0.40225021</v>
      </c>
      <c r="AZ136" s="400">
        <v>0.40225021</v>
      </c>
      <c r="BA136" s="413"/>
      <c r="BB136" s="414">
        <v>0.40225021</v>
      </c>
      <c r="BC136" s="400">
        <v>0.40225021</v>
      </c>
      <c r="BD136" s="413"/>
      <c r="BE136" s="413"/>
      <c r="BF136" s="402"/>
      <c r="BG136" s="413"/>
      <c r="BH136" s="413"/>
      <c r="BI136" s="402"/>
      <c r="BJ136" s="413"/>
      <c r="BK136" s="414">
        <v>-0.40225021</v>
      </c>
      <c r="BL136" s="400">
        <v>-0.40225021</v>
      </c>
      <c r="BM136" s="413"/>
      <c r="BN136" s="414">
        <v>0.59774978999999995</v>
      </c>
      <c r="BO136" s="400">
        <v>0.59774978999999995</v>
      </c>
      <c r="BP136" s="413"/>
      <c r="BQ136" s="417">
        <v>40.225020999999998</v>
      </c>
      <c r="BR136" s="403">
        <v>40.225020999999998</v>
      </c>
      <c r="BS136" s="413"/>
      <c r="BT136" s="417">
        <v>40.225020999999998</v>
      </c>
      <c r="BU136" s="403">
        <v>40.225020999999998</v>
      </c>
      <c r="BV136" s="403"/>
      <c r="BW136" s="384"/>
      <c r="BX136" s="408">
        <f t="shared" si="50"/>
        <v>0</v>
      </c>
      <c r="BY136" s="408">
        <f t="shared" si="50"/>
        <v>0</v>
      </c>
      <c r="BZ136" s="408">
        <f t="shared" si="50"/>
        <v>0</v>
      </c>
      <c r="CA136" s="408">
        <f t="shared" si="49"/>
        <v>0</v>
      </c>
      <c r="CB136" s="408">
        <f t="shared" si="49"/>
        <v>0</v>
      </c>
      <c r="CC136" s="408">
        <f t="shared" si="49"/>
        <v>0</v>
      </c>
      <c r="CD136" s="409">
        <f t="shared" si="51"/>
        <v>0</v>
      </c>
      <c r="CE136" s="409">
        <f t="shared" si="51"/>
        <v>0.40225021</v>
      </c>
      <c r="CF136" s="409">
        <f t="shared" si="51"/>
        <v>0.40225021</v>
      </c>
      <c r="CG136" s="409">
        <f t="shared" si="52"/>
        <v>0</v>
      </c>
      <c r="CH136" s="409">
        <f t="shared" si="52"/>
        <v>-0.40225021</v>
      </c>
      <c r="CI136" s="409">
        <f t="shared" si="52"/>
        <v>-0.40225021</v>
      </c>
      <c r="CJ136" s="408">
        <f t="shared" si="53"/>
        <v>0</v>
      </c>
      <c r="CK136" s="408">
        <f t="shared" si="53"/>
        <v>0</v>
      </c>
      <c r="CL136" s="408">
        <f t="shared" si="53"/>
        <v>0</v>
      </c>
      <c r="CM136" s="384"/>
      <c r="CN136" s="410">
        <f t="shared" si="54"/>
        <v>0</v>
      </c>
      <c r="CO136" s="399">
        <f t="shared" si="40"/>
        <v>0</v>
      </c>
      <c r="CP136" s="399">
        <f t="shared" si="41"/>
        <v>0</v>
      </c>
      <c r="CQ136" s="333">
        <f t="shared" si="47"/>
        <v>0</v>
      </c>
      <c r="CR136" s="333">
        <f t="shared" si="47"/>
        <v>0</v>
      </c>
      <c r="CS136" s="333">
        <f t="shared" si="47"/>
        <v>0</v>
      </c>
      <c r="CT136" s="333">
        <f t="shared" si="48"/>
        <v>0</v>
      </c>
      <c r="CU136" s="333">
        <f t="shared" si="48"/>
        <v>0</v>
      </c>
      <c r="CV136" s="333">
        <f t="shared" si="48"/>
        <v>0</v>
      </c>
    </row>
    <row r="137" spans="1:100" s="418" customFormat="1" ht="17.25" customHeight="1">
      <c r="A137" s="407" t="s">
        <v>357</v>
      </c>
      <c r="B137" s="377" t="s">
        <v>357</v>
      </c>
      <c r="C137" s="373" t="s">
        <v>357</v>
      </c>
      <c r="D137" s="377" t="s">
        <v>371</v>
      </c>
      <c r="E137" s="413"/>
      <c r="F137" s="414">
        <v>0</v>
      </c>
      <c r="G137" s="400">
        <v>0</v>
      </c>
      <c r="H137" s="413"/>
      <c r="I137" s="412">
        <v>0</v>
      </c>
      <c r="J137" s="401">
        <v>0</v>
      </c>
      <c r="K137" s="413"/>
      <c r="L137" s="414">
        <v>0</v>
      </c>
      <c r="M137" s="400">
        <v>0</v>
      </c>
      <c r="N137" s="413"/>
      <c r="O137" s="412">
        <v>0</v>
      </c>
      <c r="P137" s="401">
        <v>0</v>
      </c>
      <c r="Q137" s="413"/>
      <c r="R137" s="412">
        <v>0.93400000000000005</v>
      </c>
      <c r="S137" s="401">
        <v>0.93400000000000005</v>
      </c>
      <c r="T137" s="413"/>
      <c r="U137" s="412">
        <v>0.93400000000000005</v>
      </c>
      <c r="V137" s="401">
        <v>0.93400000000000005</v>
      </c>
      <c r="W137" s="413"/>
      <c r="X137" s="413">
        <v>-0.2</v>
      </c>
      <c r="Y137" s="402">
        <v>-0.2</v>
      </c>
      <c r="Z137" s="413"/>
      <c r="AA137" s="413"/>
      <c r="AB137" s="402"/>
      <c r="AC137" s="413"/>
      <c r="AD137" s="414">
        <v>0.93400000000000005</v>
      </c>
      <c r="AE137" s="400">
        <v>0.93400000000000005</v>
      </c>
      <c r="AF137" s="413"/>
      <c r="AG137" s="414">
        <v>0</v>
      </c>
      <c r="AH137" s="400">
        <v>0</v>
      </c>
      <c r="AI137" s="413"/>
      <c r="AJ137" s="414">
        <v>0</v>
      </c>
      <c r="AK137" s="400">
        <v>0</v>
      </c>
      <c r="AL137" s="413"/>
      <c r="AM137" s="414">
        <v>0</v>
      </c>
      <c r="AN137" s="400">
        <v>0</v>
      </c>
      <c r="AO137" s="413"/>
      <c r="AP137" s="412">
        <v>0</v>
      </c>
      <c r="AQ137" s="401">
        <v>0</v>
      </c>
      <c r="AR137" s="413"/>
      <c r="AS137" s="412">
        <v>0</v>
      </c>
      <c r="AT137" s="401">
        <v>0</v>
      </c>
      <c r="AU137" s="413"/>
      <c r="AV137" s="414">
        <v>0.08</v>
      </c>
      <c r="AW137" s="400">
        <v>0.08</v>
      </c>
      <c r="AX137" s="413"/>
      <c r="AY137" s="414">
        <v>0.08</v>
      </c>
      <c r="AZ137" s="400">
        <v>0.08</v>
      </c>
      <c r="BA137" s="413"/>
      <c r="BB137" s="414">
        <v>0</v>
      </c>
      <c r="BC137" s="400">
        <v>0</v>
      </c>
      <c r="BD137" s="413"/>
      <c r="BE137" s="413">
        <v>0.08</v>
      </c>
      <c r="BF137" s="402">
        <v>0.08</v>
      </c>
      <c r="BG137" s="413"/>
      <c r="BH137" s="413"/>
      <c r="BI137" s="402"/>
      <c r="BJ137" s="413"/>
      <c r="BK137" s="414">
        <v>0.85399999999999998</v>
      </c>
      <c r="BL137" s="400">
        <v>0.85399999999999998</v>
      </c>
      <c r="BM137" s="413"/>
      <c r="BN137" s="414">
        <v>-0.08</v>
      </c>
      <c r="BO137" s="400">
        <v>-0.08</v>
      </c>
      <c r="BP137" s="413"/>
      <c r="BQ137" s="417">
        <v>8.5653104930000001</v>
      </c>
      <c r="BR137" s="403">
        <v>8.5653104930000001</v>
      </c>
      <c r="BS137" s="413"/>
      <c r="BT137" s="417">
        <v>8.5653104930000001</v>
      </c>
      <c r="BU137" s="403">
        <v>8.5653104930000001</v>
      </c>
      <c r="BV137" s="403"/>
      <c r="BW137" s="384"/>
      <c r="BX137" s="408">
        <f t="shared" si="50"/>
        <v>0</v>
      </c>
      <c r="BY137" s="408">
        <f t="shared" si="50"/>
        <v>0.2</v>
      </c>
      <c r="BZ137" s="408">
        <f t="shared" si="50"/>
        <v>0.2</v>
      </c>
      <c r="CA137" s="408">
        <f t="shared" si="49"/>
        <v>0</v>
      </c>
      <c r="CB137" s="408">
        <f t="shared" si="49"/>
        <v>0.08</v>
      </c>
      <c r="CC137" s="408">
        <f t="shared" si="49"/>
        <v>0.08</v>
      </c>
      <c r="CD137" s="409">
        <f t="shared" si="51"/>
        <v>0</v>
      </c>
      <c r="CE137" s="409">
        <f t="shared" si="51"/>
        <v>0</v>
      </c>
      <c r="CF137" s="409">
        <f t="shared" si="51"/>
        <v>0</v>
      </c>
      <c r="CG137" s="409">
        <f t="shared" si="52"/>
        <v>0</v>
      </c>
      <c r="CH137" s="409">
        <f t="shared" si="52"/>
        <v>0.12000000000000001</v>
      </c>
      <c r="CI137" s="409">
        <f t="shared" si="52"/>
        <v>0.12000000000000001</v>
      </c>
      <c r="CJ137" s="408">
        <f t="shared" si="53"/>
        <v>0</v>
      </c>
      <c r="CK137" s="408">
        <f t="shared" si="53"/>
        <v>40</v>
      </c>
      <c r="CL137" s="408">
        <f t="shared" si="53"/>
        <v>40</v>
      </c>
      <c r="CM137" s="384"/>
      <c r="CN137" s="410">
        <f t="shared" si="54"/>
        <v>0</v>
      </c>
      <c r="CO137" s="399">
        <f t="shared" si="40"/>
        <v>200000</v>
      </c>
      <c r="CP137" s="399">
        <f t="shared" si="41"/>
        <v>80000</v>
      </c>
      <c r="CQ137" s="333">
        <f t="shared" si="47"/>
        <v>0</v>
      </c>
      <c r="CR137" s="333">
        <f t="shared" si="47"/>
        <v>0</v>
      </c>
      <c r="CS137" s="333">
        <f t="shared" si="47"/>
        <v>0</v>
      </c>
      <c r="CT137" s="333">
        <f t="shared" si="48"/>
        <v>0</v>
      </c>
      <c r="CU137" s="333">
        <f t="shared" si="48"/>
        <v>0.93400000000000005</v>
      </c>
      <c r="CV137" s="333">
        <f t="shared" si="48"/>
        <v>0.93400000000000005</v>
      </c>
    </row>
    <row r="138" spans="1:100" s="418" customFormat="1" ht="17.25" customHeight="1">
      <c r="A138" s="407" t="s">
        <v>358</v>
      </c>
      <c r="B138" s="377" t="s">
        <v>357</v>
      </c>
      <c r="C138" s="373" t="s">
        <v>357</v>
      </c>
      <c r="D138" s="377" t="s">
        <v>372</v>
      </c>
      <c r="E138" s="413"/>
      <c r="F138" s="414">
        <v>837.71669999999995</v>
      </c>
      <c r="G138" s="400">
        <v>837.71669999999995</v>
      </c>
      <c r="H138" s="413"/>
      <c r="I138" s="412">
        <v>377.143438</v>
      </c>
      <c r="J138" s="401">
        <v>377.143438</v>
      </c>
      <c r="K138" s="413"/>
      <c r="L138" s="414">
        <v>1214.860138</v>
      </c>
      <c r="M138" s="400">
        <v>1214.860138</v>
      </c>
      <c r="N138" s="413"/>
      <c r="O138" s="412">
        <v>1214.860138</v>
      </c>
      <c r="P138" s="401">
        <v>1214.860138</v>
      </c>
      <c r="Q138" s="413"/>
      <c r="R138" s="412">
        <v>-0.45989999999999998</v>
      </c>
      <c r="S138" s="401">
        <v>-0.45989999999999998</v>
      </c>
      <c r="T138" s="413"/>
      <c r="U138" s="412">
        <v>1214.4002379999999</v>
      </c>
      <c r="V138" s="401">
        <v>1214.4002379999999</v>
      </c>
      <c r="W138" s="413"/>
      <c r="X138" s="413">
        <v>-5.5140000000000002</v>
      </c>
      <c r="Y138" s="402">
        <v>-5.5140000000000002</v>
      </c>
      <c r="Z138" s="413"/>
      <c r="AA138" s="413"/>
      <c r="AB138" s="402"/>
      <c r="AC138" s="413"/>
      <c r="AD138" s="414">
        <v>1214.4002379999999</v>
      </c>
      <c r="AE138" s="400">
        <v>1214.4002379999999</v>
      </c>
      <c r="AF138" s="413"/>
      <c r="AG138" s="414">
        <v>699.91290000000004</v>
      </c>
      <c r="AH138" s="400">
        <v>699.91290000000004</v>
      </c>
      <c r="AI138" s="413"/>
      <c r="AJ138" s="414">
        <v>774.28390000000002</v>
      </c>
      <c r="AK138" s="400">
        <v>774.28390000000002</v>
      </c>
      <c r="AL138" s="413"/>
      <c r="AM138" s="414">
        <v>774.28390000000002</v>
      </c>
      <c r="AN138" s="400">
        <v>774.28390000000002</v>
      </c>
      <c r="AO138" s="413"/>
      <c r="AP138" s="412">
        <v>271.44803292</v>
      </c>
      <c r="AQ138" s="401">
        <v>271.44803292</v>
      </c>
      <c r="AR138" s="413"/>
      <c r="AS138" s="412">
        <v>193.34689685000001</v>
      </c>
      <c r="AT138" s="401">
        <v>193.34689685000001</v>
      </c>
      <c r="AU138" s="413"/>
      <c r="AV138" s="414">
        <v>451.00224523999998</v>
      </c>
      <c r="AW138" s="400">
        <v>451.00224523999998</v>
      </c>
      <c r="AX138" s="413"/>
      <c r="AY138" s="414">
        <v>644.34914208999999</v>
      </c>
      <c r="AZ138" s="400">
        <v>644.34914208999999</v>
      </c>
      <c r="BA138" s="413"/>
      <c r="BB138" s="414">
        <v>449.62393743000001</v>
      </c>
      <c r="BC138" s="400">
        <v>449.62393743000001</v>
      </c>
      <c r="BD138" s="413"/>
      <c r="BE138" s="413">
        <v>1.3783078099999999</v>
      </c>
      <c r="BF138" s="402">
        <v>1.3783078099999999</v>
      </c>
      <c r="BG138" s="413"/>
      <c r="BH138" s="413"/>
      <c r="BI138" s="402"/>
      <c r="BJ138" s="413"/>
      <c r="BK138" s="414">
        <v>763.39799275999997</v>
      </c>
      <c r="BL138" s="400">
        <v>763.39799275999997</v>
      </c>
      <c r="BM138" s="413"/>
      <c r="BN138" s="414">
        <v>763.85789276000003</v>
      </c>
      <c r="BO138" s="400">
        <v>763.85789276000003</v>
      </c>
      <c r="BP138" s="413"/>
      <c r="BQ138" s="417">
        <v>37.137858766000001</v>
      </c>
      <c r="BR138" s="403">
        <v>37.137858766000001</v>
      </c>
      <c r="BS138" s="413"/>
      <c r="BT138" s="417">
        <v>53.059042804000001</v>
      </c>
      <c r="BU138" s="403">
        <v>53.059042804000001</v>
      </c>
      <c r="BV138" s="403"/>
      <c r="BW138" s="384"/>
      <c r="BX138" s="408">
        <f t="shared" si="50"/>
        <v>0</v>
      </c>
      <c r="BY138" s="408">
        <f t="shared" si="50"/>
        <v>5.5140000000000002</v>
      </c>
      <c r="BZ138" s="408">
        <f t="shared" si="50"/>
        <v>5.5140000000000002</v>
      </c>
      <c r="CA138" s="408">
        <f t="shared" si="49"/>
        <v>0</v>
      </c>
      <c r="CB138" s="408">
        <f t="shared" si="49"/>
        <v>1.3783078099999999</v>
      </c>
      <c r="CC138" s="408">
        <f t="shared" si="49"/>
        <v>1.3783078099999999</v>
      </c>
      <c r="CD138" s="409">
        <f t="shared" si="51"/>
        <v>0</v>
      </c>
      <c r="CE138" s="409">
        <f t="shared" si="51"/>
        <v>449.62393743000001</v>
      </c>
      <c r="CF138" s="409">
        <f t="shared" si="51"/>
        <v>449.62393743000001</v>
      </c>
      <c r="CG138" s="409">
        <f t="shared" si="52"/>
        <v>0</v>
      </c>
      <c r="CH138" s="409">
        <f t="shared" si="52"/>
        <v>-445.48824524000003</v>
      </c>
      <c r="CI138" s="409">
        <f t="shared" si="52"/>
        <v>-445.48824524000003</v>
      </c>
      <c r="CJ138" s="408">
        <f t="shared" si="53"/>
        <v>0</v>
      </c>
      <c r="CK138" s="408">
        <f t="shared" si="53"/>
        <v>24.996514508523752</v>
      </c>
      <c r="CL138" s="408">
        <f t="shared" si="53"/>
        <v>24.996514508523752</v>
      </c>
      <c r="CM138" s="384"/>
      <c r="CN138" s="410">
        <f t="shared" si="54"/>
        <v>0</v>
      </c>
      <c r="CO138" s="399">
        <f t="shared" si="40"/>
        <v>5514000</v>
      </c>
      <c r="CP138" s="399">
        <f t="shared" si="41"/>
        <v>1378307.8099999998</v>
      </c>
      <c r="CQ138" s="333">
        <f t="shared" si="47"/>
        <v>0</v>
      </c>
      <c r="CR138" s="333">
        <f t="shared" si="47"/>
        <v>63.432799999999929</v>
      </c>
      <c r="CS138" s="333">
        <f t="shared" si="47"/>
        <v>63.432799999999929</v>
      </c>
      <c r="CT138" s="333">
        <f t="shared" si="48"/>
        <v>0</v>
      </c>
      <c r="CU138" s="333">
        <f t="shared" si="48"/>
        <v>440.11633799999993</v>
      </c>
      <c r="CV138" s="333">
        <f t="shared" si="48"/>
        <v>440.11633799999993</v>
      </c>
    </row>
    <row r="139" spans="1:100" s="418" customFormat="1" ht="24" customHeight="1">
      <c r="A139" s="407"/>
      <c r="B139" s="377" t="s">
        <v>357</v>
      </c>
      <c r="C139" s="373" t="s">
        <v>380</v>
      </c>
      <c r="D139" s="377" t="s">
        <v>84</v>
      </c>
      <c r="E139" s="413"/>
      <c r="F139" s="414">
        <v>637.78719999999998</v>
      </c>
      <c r="G139" s="400">
        <v>637.78719999999998</v>
      </c>
      <c r="H139" s="413"/>
      <c r="I139" s="414">
        <v>567.80575899999997</v>
      </c>
      <c r="J139" s="400">
        <v>567.80575899999997</v>
      </c>
      <c r="K139" s="413"/>
      <c r="L139" s="414">
        <v>1205.5929590000001</v>
      </c>
      <c r="M139" s="400">
        <v>1205.5929590000001</v>
      </c>
      <c r="N139" s="413"/>
      <c r="O139" s="414">
        <v>1205.5929590000001</v>
      </c>
      <c r="P139" s="400">
        <v>1205.5929590000001</v>
      </c>
      <c r="Q139" s="413"/>
      <c r="R139" s="414">
        <v>-8.8468599999999995</v>
      </c>
      <c r="S139" s="400">
        <v>-8.8468599999999995</v>
      </c>
      <c r="T139" s="413"/>
      <c r="U139" s="414">
        <v>1196.746099</v>
      </c>
      <c r="V139" s="400">
        <v>1196.746099</v>
      </c>
      <c r="W139" s="413"/>
      <c r="X139" s="414">
        <v>-43.640639999999998</v>
      </c>
      <c r="Y139" s="400">
        <v>-43.640639999999998</v>
      </c>
      <c r="Z139" s="413"/>
      <c r="AA139" s="413"/>
      <c r="AB139" s="402"/>
      <c r="AC139" s="413"/>
      <c r="AD139" s="414">
        <v>1196.746099</v>
      </c>
      <c r="AE139" s="400">
        <v>1196.746099</v>
      </c>
      <c r="AF139" s="413"/>
      <c r="AG139" s="414">
        <v>576.18359999999996</v>
      </c>
      <c r="AH139" s="400">
        <v>576.18359999999996</v>
      </c>
      <c r="AI139" s="413"/>
      <c r="AJ139" s="414">
        <v>635.24249999999995</v>
      </c>
      <c r="AK139" s="400">
        <v>635.24249999999995</v>
      </c>
      <c r="AL139" s="413"/>
      <c r="AM139" s="414">
        <v>635.24249999999995</v>
      </c>
      <c r="AN139" s="400">
        <v>635.24249999999995</v>
      </c>
      <c r="AO139" s="413"/>
      <c r="AP139" s="412">
        <v>161.93174300000001</v>
      </c>
      <c r="AQ139" s="401">
        <v>161.93174300000001</v>
      </c>
      <c r="AR139" s="413"/>
      <c r="AS139" s="414">
        <v>236.40348915000001</v>
      </c>
      <c r="AT139" s="400">
        <v>236.40348915000001</v>
      </c>
      <c r="AU139" s="413"/>
      <c r="AV139" s="414">
        <v>618.20592400999999</v>
      </c>
      <c r="AW139" s="400">
        <v>618.20592400999999</v>
      </c>
      <c r="AX139" s="413"/>
      <c r="AY139" s="414">
        <v>854.60941316000003</v>
      </c>
      <c r="AZ139" s="400">
        <v>854.60941316000003</v>
      </c>
      <c r="BA139" s="413"/>
      <c r="BB139" s="414">
        <v>593.54159756000001</v>
      </c>
      <c r="BC139" s="400">
        <v>593.54159756000001</v>
      </c>
      <c r="BD139" s="413"/>
      <c r="BE139" s="412">
        <v>24.664326450000001</v>
      </c>
      <c r="BF139" s="401">
        <v>24.664326450000001</v>
      </c>
      <c r="BG139" s="413"/>
      <c r="BH139" s="413"/>
      <c r="BI139" s="402"/>
      <c r="BJ139" s="413"/>
      <c r="BK139" s="414">
        <v>578.54017498999997</v>
      </c>
      <c r="BL139" s="400">
        <v>578.54017498999997</v>
      </c>
      <c r="BM139" s="413"/>
      <c r="BN139" s="414">
        <v>587.38703498999996</v>
      </c>
      <c r="BO139" s="400">
        <v>587.38703498999996</v>
      </c>
      <c r="BP139" s="413"/>
      <c r="BQ139" s="417">
        <v>51.657233269999999</v>
      </c>
      <c r="BR139" s="403">
        <v>51.657233269999999</v>
      </c>
      <c r="BS139" s="413"/>
      <c r="BT139" s="417">
        <v>71.411088273000004</v>
      </c>
      <c r="BU139" s="403">
        <v>71.411088273000004</v>
      </c>
      <c r="BV139" s="403"/>
      <c r="BW139" s="384"/>
      <c r="BX139" s="408">
        <f t="shared" si="50"/>
        <v>0</v>
      </c>
      <c r="BY139" s="408">
        <f t="shared" si="50"/>
        <v>43.640639999999998</v>
      </c>
      <c r="BZ139" s="408">
        <f t="shared" si="50"/>
        <v>43.640639999999998</v>
      </c>
      <c r="CA139" s="408">
        <f t="shared" si="49"/>
        <v>0</v>
      </c>
      <c r="CB139" s="408">
        <f t="shared" si="49"/>
        <v>24.664326450000001</v>
      </c>
      <c r="CC139" s="408">
        <f t="shared" si="49"/>
        <v>24.664326450000001</v>
      </c>
      <c r="CD139" s="409">
        <f t="shared" si="51"/>
        <v>0</v>
      </c>
      <c r="CE139" s="409">
        <f t="shared" si="51"/>
        <v>593.54159756000001</v>
      </c>
      <c r="CF139" s="409">
        <f t="shared" si="51"/>
        <v>593.54159756000001</v>
      </c>
      <c r="CG139" s="409">
        <f t="shared" si="52"/>
        <v>0</v>
      </c>
      <c r="CH139" s="409">
        <f t="shared" si="52"/>
        <v>-574.56528401000003</v>
      </c>
      <c r="CI139" s="409">
        <f t="shared" si="52"/>
        <v>-574.56528401000003</v>
      </c>
      <c r="CJ139" s="408">
        <f t="shared" si="53"/>
        <v>0</v>
      </c>
      <c r="CK139" s="408">
        <f t="shared" si="53"/>
        <v>56.516876127389523</v>
      </c>
      <c r="CL139" s="408">
        <f t="shared" si="53"/>
        <v>56.516876127389523</v>
      </c>
      <c r="CM139" s="384"/>
      <c r="CN139" s="410">
        <f t="shared" si="54"/>
        <v>0</v>
      </c>
      <c r="CO139" s="399">
        <f t="shared" si="40"/>
        <v>43640640</v>
      </c>
      <c r="CP139" s="399">
        <f t="shared" si="41"/>
        <v>24664326.449999999</v>
      </c>
      <c r="CQ139" s="333">
        <f t="shared" si="47"/>
        <v>0</v>
      </c>
      <c r="CR139" s="333">
        <f t="shared" si="47"/>
        <v>2.5447000000000344</v>
      </c>
      <c r="CS139" s="333">
        <f t="shared" si="47"/>
        <v>2.5447000000000344</v>
      </c>
      <c r="CT139" s="333">
        <f t="shared" si="48"/>
        <v>0</v>
      </c>
      <c r="CU139" s="333">
        <f t="shared" si="48"/>
        <v>561.50359900000001</v>
      </c>
      <c r="CV139" s="333">
        <f t="shared" si="48"/>
        <v>561.50359900000001</v>
      </c>
    </row>
    <row r="140" spans="1:100" s="418" customFormat="1" ht="17.25" customHeight="1">
      <c r="A140" s="407" t="s">
        <v>357</v>
      </c>
      <c r="B140" s="377" t="s">
        <v>357</v>
      </c>
      <c r="C140" s="373" t="s">
        <v>357</v>
      </c>
      <c r="D140" s="378" t="s">
        <v>362</v>
      </c>
      <c r="E140" s="402"/>
      <c r="F140" s="400">
        <v>0</v>
      </c>
      <c r="G140" s="400">
        <v>0</v>
      </c>
      <c r="H140" s="402"/>
      <c r="I140" s="401">
        <v>0</v>
      </c>
      <c r="J140" s="401">
        <v>0</v>
      </c>
      <c r="K140" s="402"/>
      <c r="L140" s="400">
        <v>0</v>
      </c>
      <c r="M140" s="400">
        <v>0</v>
      </c>
      <c r="N140" s="402"/>
      <c r="O140" s="400">
        <v>4.2378999999999998</v>
      </c>
      <c r="P140" s="400">
        <v>4.2378999999999998</v>
      </c>
      <c r="Q140" s="402"/>
      <c r="R140" s="400">
        <v>0</v>
      </c>
      <c r="S140" s="400">
        <v>0</v>
      </c>
      <c r="T140" s="402"/>
      <c r="U140" s="400">
        <v>4.2378999999999998</v>
      </c>
      <c r="V140" s="400">
        <v>4.2378999999999998</v>
      </c>
      <c r="W140" s="402"/>
      <c r="X140" s="400"/>
      <c r="Y140" s="400"/>
      <c r="Z140" s="402"/>
      <c r="AA140" s="402"/>
      <c r="AB140" s="402"/>
      <c r="AC140" s="402"/>
      <c r="AD140" s="400">
        <v>0</v>
      </c>
      <c r="AE140" s="400">
        <v>0</v>
      </c>
      <c r="AF140" s="402"/>
      <c r="AG140" s="400">
        <v>0</v>
      </c>
      <c r="AH140" s="400">
        <v>0</v>
      </c>
      <c r="AI140" s="402"/>
      <c r="AJ140" s="400">
        <v>0</v>
      </c>
      <c r="AK140" s="400">
        <v>0</v>
      </c>
      <c r="AL140" s="402"/>
      <c r="AM140" s="400">
        <v>0</v>
      </c>
      <c r="AN140" s="400">
        <v>0</v>
      </c>
      <c r="AO140" s="402"/>
      <c r="AP140" s="401">
        <v>0</v>
      </c>
      <c r="AQ140" s="401">
        <v>0</v>
      </c>
      <c r="AR140" s="402"/>
      <c r="AS140" s="400">
        <v>0</v>
      </c>
      <c r="AT140" s="400">
        <v>0</v>
      </c>
      <c r="AU140" s="402"/>
      <c r="AV140" s="400">
        <v>0</v>
      </c>
      <c r="AW140" s="400">
        <v>0</v>
      </c>
      <c r="AX140" s="402"/>
      <c r="AY140" s="400">
        <v>0</v>
      </c>
      <c r="AZ140" s="400">
        <v>0</v>
      </c>
      <c r="BA140" s="402"/>
      <c r="BB140" s="400">
        <v>0</v>
      </c>
      <c r="BC140" s="400">
        <v>0</v>
      </c>
      <c r="BD140" s="402"/>
      <c r="BE140" s="400"/>
      <c r="BF140" s="400"/>
      <c r="BG140" s="402"/>
      <c r="BH140" s="402"/>
      <c r="BI140" s="402"/>
      <c r="BJ140" s="402"/>
      <c r="BK140" s="400">
        <v>4.2378999999999998</v>
      </c>
      <c r="BL140" s="400">
        <v>4.2378999999999998</v>
      </c>
      <c r="BM140" s="402"/>
      <c r="BN140" s="400">
        <v>0</v>
      </c>
      <c r="BO140" s="400">
        <v>0</v>
      </c>
      <c r="BP140" s="402"/>
      <c r="BQ140" s="403">
        <v>0</v>
      </c>
      <c r="BR140" s="403">
        <v>0</v>
      </c>
      <c r="BS140" s="402"/>
      <c r="BT140" s="403">
        <v>0</v>
      </c>
      <c r="BU140" s="403">
        <v>0</v>
      </c>
      <c r="BV140" s="403"/>
      <c r="BW140" s="384"/>
      <c r="BX140" s="408">
        <f t="shared" si="50"/>
        <v>0</v>
      </c>
      <c r="BY140" s="408">
        <f t="shared" si="50"/>
        <v>0</v>
      </c>
      <c r="BZ140" s="408">
        <f t="shared" si="50"/>
        <v>0</v>
      </c>
      <c r="CA140" s="408">
        <f t="shared" si="49"/>
        <v>0</v>
      </c>
      <c r="CB140" s="408">
        <f t="shared" si="49"/>
        <v>0</v>
      </c>
      <c r="CC140" s="408">
        <f t="shared" si="49"/>
        <v>0</v>
      </c>
      <c r="CD140" s="409">
        <f t="shared" si="51"/>
        <v>0</v>
      </c>
      <c r="CE140" s="409">
        <f t="shared" si="51"/>
        <v>0</v>
      </c>
      <c r="CF140" s="409">
        <f t="shared" si="51"/>
        <v>0</v>
      </c>
      <c r="CG140" s="409">
        <f t="shared" si="52"/>
        <v>0</v>
      </c>
      <c r="CH140" s="409">
        <f t="shared" si="52"/>
        <v>0</v>
      </c>
      <c r="CI140" s="409">
        <f t="shared" si="52"/>
        <v>0</v>
      </c>
      <c r="CJ140" s="408">
        <f t="shared" si="53"/>
        <v>0</v>
      </c>
      <c r="CK140" s="408">
        <f t="shared" si="53"/>
        <v>0</v>
      </c>
      <c r="CL140" s="408">
        <f t="shared" si="53"/>
        <v>0</v>
      </c>
      <c r="CM140" s="384"/>
      <c r="CN140" s="410">
        <f t="shared" si="54"/>
        <v>0</v>
      </c>
      <c r="CO140" s="399">
        <f t="shared" si="40"/>
        <v>0</v>
      </c>
      <c r="CP140" s="399">
        <f t="shared" si="41"/>
        <v>0</v>
      </c>
      <c r="CQ140" s="333">
        <f t="shared" si="47"/>
        <v>0</v>
      </c>
      <c r="CR140" s="333">
        <f t="shared" si="47"/>
        <v>0</v>
      </c>
      <c r="CS140" s="333">
        <f t="shared" si="47"/>
        <v>0</v>
      </c>
      <c r="CT140" s="333">
        <f t="shared" si="48"/>
        <v>0</v>
      </c>
      <c r="CU140" s="333">
        <f t="shared" si="48"/>
        <v>0</v>
      </c>
      <c r="CV140" s="333">
        <f t="shared" si="48"/>
        <v>0</v>
      </c>
    </row>
    <row r="141" spans="1:100" s="418" customFormat="1" ht="17.25" customHeight="1">
      <c r="A141" s="407" t="s">
        <v>357</v>
      </c>
      <c r="B141" s="377" t="s">
        <v>357</v>
      </c>
      <c r="C141" s="373" t="s">
        <v>357</v>
      </c>
      <c r="D141" s="377" t="s">
        <v>363</v>
      </c>
      <c r="E141" s="413"/>
      <c r="F141" s="412">
        <v>3.3292999999999999</v>
      </c>
      <c r="G141" s="401">
        <v>3.3292999999999999</v>
      </c>
      <c r="H141" s="413"/>
      <c r="I141" s="412">
        <v>0</v>
      </c>
      <c r="J141" s="401">
        <v>0</v>
      </c>
      <c r="K141" s="413"/>
      <c r="L141" s="412">
        <v>3.3292999999999999</v>
      </c>
      <c r="M141" s="401">
        <v>3.3292999999999999</v>
      </c>
      <c r="N141" s="413"/>
      <c r="O141" s="414">
        <v>0</v>
      </c>
      <c r="P141" s="400">
        <v>0</v>
      </c>
      <c r="Q141" s="413"/>
      <c r="R141" s="412">
        <v>0</v>
      </c>
      <c r="S141" s="401">
        <v>0</v>
      </c>
      <c r="T141" s="413"/>
      <c r="U141" s="414">
        <v>0</v>
      </c>
      <c r="V141" s="400">
        <v>0</v>
      </c>
      <c r="W141" s="413"/>
      <c r="X141" s="413"/>
      <c r="Y141" s="402"/>
      <c r="Z141" s="413"/>
      <c r="AA141" s="413"/>
      <c r="AB141" s="402"/>
      <c r="AC141" s="413"/>
      <c r="AD141" s="412">
        <v>3.3292999999999999</v>
      </c>
      <c r="AE141" s="401">
        <v>3.3292999999999999</v>
      </c>
      <c r="AF141" s="413"/>
      <c r="AG141" s="412">
        <v>2.7745000000000002</v>
      </c>
      <c r="AH141" s="401">
        <v>2.7745000000000002</v>
      </c>
      <c r="AI141" s="413"/>
      <c r="AJ141" s="412">
        <v>3.3292999999999999</v>
      </c>
      <c r="AK141" s="401">
        <v>3.3292999999999999</v>
      </c>
      <c r="AL141" s="413"/>
      <c r="AM141" s="412">
        <v>3.3292999999999999</v>
      </c>
      <c r="AN141" s="401">
        <v>3.3292999999999999</v>
      </c>
      <c r="AO141" s="413"/>
      <c r="AP141" s="412">
        <v>0</v>
      </c>
      <c r="AQ141" s="401">
        <v>0</v>
      </c>
      <c r="AR141" s="413"/>
      <c r="AS141" s="412">
        <v>0</v>
      </c>
      <c r="AT141" s="401">
        <v>0</v>
      </c>
      <c r="AU141" s="413"/>
      <c r="AV141" s="412">
        <v>2.8395899999999998</v>
      </c>
      <c r="AW141" s="401">
        <v>2.8395899999999998</v>
      </c>
      <c r="AX141" s="413"/>
      <c r="AY141" s="412">
        <v>2.8395899999999998</v>
      </c>
      <c r="AZ141" s="401">
        <v>2.8395899999999998</v>
      </c>
      <c r="BA141" s="413"/>
      <c r="BB141" s="412">
        <v>2.8395899999999998</v>
      </c>
      <c r="BC141" s="401">
        <v>2.8395899999999998</v>
      </c>
      <c r="BD141" s="413"/>
      <c r="BE141" s="413"/>
      <c r="BF141" s="402"/>
      <c r="BG141" s="413"/>
      <c r="BH141" s="413"/>
      <c r="BI141" s="402"/>
      <c r="BJ141" s="413"/>
      <c r="BK141" s="414">
        <v>-2.8395899999999998</v>
      </c>
      <c r="BL141" s="400">
        <v>-2.8395899999999998</v>
      </c>
      <c r="BM141" s="413"/>
      <c r="BN141" s="412">
        <v>0.48970999999999998</v>
      </c>
      <c r="BO141" s="401">
        <v>0.48970999999999998</v>
      </c>
      <c r="BP141" s="413"/>
      <c r="BQ141" s="415">
        <v>85.290901990999998</v>
      </c>
      <c r="BR141" s="416">
        <v>85.290901990999998</v>
      </c>
      <c r="BS141" s="413"/>
      <c r="BT141" s="415">
        <v>85.290901990999998</v>
      </c>
      <c r="BU141" s="416">
        <v>85.290901990999998</v>
      </c>
      <c r="BV141" s="416"/>
      <c r="BW141" s="384"/>
      <c r="BX141" s="408">
        <f t="shared" si="50"/>
        <v>0</v>
      </c>
      <c r="BY141" s="408">
        <f t="shared" si="50"/>
        <v>0</v>
      </c>
      <c r="BZ141" s="408">
        <f t="shared" si="50"/>
        <v>0</v>
      </c>
      <c r="CA141" s="408">
        <f t="shared" si="49"/>
        <v>0</v>
      </c>
      <c r="CB141" s="408">
        <f t="shared" si="49"/>
        <v>0</v>
      </c>
      <c r="CC141" s="408">
        <f t="shared" si="49"/>
        <v>0</v>
      </c>
      <c r="CD141" s="409">
        <f t="shared" si="51"/>
        <v>0</v>
      </c>
      <c r="CE141" s="409">
        <f t="shared" si="51"/>
        <v>2.8395899999999998</v>
      </c>
      <c r="CF141" s="409">
        <f t="shared" si="51"/>
        <v>2.8395899999999998</v>
      </c>
      <c r="CG141" s="409">
        <f t="shared" si="52"/>
        <v>0</v>
      </c>
      <c r="CH141" s="409">
        <f t="shared" si="52"/>
        <v>-2.8395899999999998</v>
      </c>
      <c r="CI141" s="409">
        <f t="shared" si="52"/>
        <v>-2.8395899999999998</v>
      </c>
      <c r="CJ141" s="408">
        <f t="shared" si="53"/>
        <v>0</v>
      </c>
      <c r="CK141" s="408">
        <f t="shared" si="53"/>
        <v>0</v>
      </c>
      <c r="CL141" s="408">
        <f t="shared" si="53"/>
        <v>0</v>
      </c>
      <c r="CM141" s="384"/>
      <c r="CN141" s="410">
        <f t="shared" si="54"/>
        <v>0</v>
      </c>
      <c r="CO141" s="399">
        <f t="shared" si="40"/>
        <v>0</v>
      </c>
      <c r="CP141" s="399">
        <f t="shared" si="41"/>
        <v>0</v>
      </c>
      <c r="CQ141" s="333">
        <f t="shared" ref="CQ141:CS168" si="55">E141-AL141</f>
        <v>0</v>
      </c>
      <c r="CR141" s="333">
        <f t="shared" si="55"/>
        <v>0</v>
      </c>
      <c r="CS141" s="333">
        <f t="shared" si="55"/>
        <v>0</v>
      </c>
      <c r="CT141" s="333">
        <f t="shared" ref="CT141:CV168" si="56">AC141-AL141</f>
        <v>0</v>
      </c>
      <c r="CU141" s="333">
        <f t="shared" si="56"/>
        <v>0</v>
      </c>
      <c r="CV141" s="333">
        <f t="shared" si="56"/>
        <v>0</v>
      </c>
    </row>
    <row r="142" spans="1:100" s="418" customFormat="1" ht="17.25" customHeight="1">
      <c r="A142" s="407" t="s">
        <v>357</v>
      </c>
      <c r="B142" s="377" t="s">
        <v>357</v>
      </c>
      <c r="C142" s="373" t="s">
        <v>357</v>
      </c>
      <c r="D142" s="377" t="s">
        <v>364</v>
      </c>
      <c r="E142" s="413"/>
      <c r="F142" s="414">
        <v>0.90859999999999996</v>
      </c>
      <c r="G142" s="400">
        <v>0.90859999999999996</v>
      </c>
      <c r="H142" s="413"/>
      <c r="I142" s="412">
        <v>0</v>
      </c>
      <c r="J142" s="401">
        <v>0</v>
      </c>
      <c r="K142" s="413"/>
      <c r="L142" s="414">
        <v>0.90859999999999996</v>
      </c>
      <c r="M142" s="400">
        <v>0.90859999999999996</v>
      </c>
      <c r="N142" s="413"/>
      <c r="O142" s="412">
        <v>0</v>
      </c>
      <c r="P142" s="401">
        <v>0</v>
      </c>
      <c r="Q142" s="413"/>
      <c r="R142" s="412">
        <v>0</v>
      </c>
      <c r="S142" s="401">
        <v>0</v>
      </c>
      <c r="T142" s="413"/>
      <c r="U142" s="412">
        <v>0</v>
      </c>
      <c r="V142" s="401">
        <v>0</v>
      </c>
      <c r="W142" s="413"/>
      <c r="X142" s="413"/>
      <c r="Y142" s="402"/>
      <c r="Z142" s="413"/>
      <c r="AA142" s="413"/>
      <c r="AB142" s="402"/>
      <c r="AC142" s="413"/>
      <c r="AD142" s="414">
        <v>0.90859999999999996</v>
      </c>
      <c r="AE142" s="400">
        <v>0.90859999999999996</v>
      </c>
      <c r="AF142" s="413"/>
      <c r="AG142" s="414">
        <v>0.75719999999999998</v>
      </c>
      <c r="AH142" s="400">
        <v>0.75719999999999998</v>
      </c>
      <c r="AI142" s="413"/>
      <c r="AJ142" s="414">
        <v>0.90859999999999996</v>
      </c>
      <c r="AK142" s="400">
        <v>0.90859999999999996</v>
      </c>
      <c r="AL142" s="413"/>
      <c r="AM142" s="414">
        <v>0.90859999999999996</v>
      </c>
      <c r="AN142" s="400">
        <v>0.90859999999999996</v>
      </c>
      <c r="AO142" s="413"/>
      <c r="AP142" s="412">
        <v>0</v>
      </c>
      <c r="AQ142" s="401">
        <v>0</v>
      </c>
      <c r="AR142" s="413"/>
      <c r="AS142" s="412">
        <v>0</v>
      </c>
      <c r="AT142" s="401">
        <v>0</v>
      </c>
      <c r="AU142" s="413"/>
      <c r="AV142" s="414">
        <v>0.84480999999999995</v>
      </c>
      <c r="AW142" s="400">
        <v>0.84480999999999995</v>
      </c>
      <c r="AX142" s="413"/>
      <c r="AY142" s="414">
        <v>0.84480999999999995</v>
      </c>
      <c r="AZ142" s="400">
        <v>0.84480999999999995</v>
      </c>
      <c r="BA142" s="413"/>
      <c r="BB142" s="414">
        <v>0.84480999999999995</v>
      </c>
      <c r="BC142" s="400">
        <v>0.84480999999999995</v>
      </c>
      <c r="BD142" s="413"/>
      <c r="BE142" s="413"/>
      <c r="BF142" s="402"/>
      <c r="BG142" s="413"/>
      <c r="BH142" s="413"/>
      <c r="BI142" s="402"/>
      <c r="BJ142" s="413"/>
      <c r="BK142" s="414">
        <v>-0.84480999999999995</v>
      </c>
      <c r="BL142" s="400">
        <v>-0.84480999999999995</v>
      </c>
      <c r="BM142" s="413"/>
      <c r="BN142" s="414">
        <v>6.3789999999999999E-2</v>
      </c>
      <c r="BO142" s="400">
        <v>6.3789999999999999E-2</v>
      </c>
      <c r="BP142" s="413"/>
      <c r="BQ142" s="417">
        <v>92.979308826999997</v>
      </c>
      <c r="BR142" s="403">
        <v>92.979308826999997</v>
      </c>
      <c r="BS142" s="413"/>
      <c r="BT142" s="417">
        <v>92.979308826999997</v>
      </c>
      <c r="BU142" s="403">
        <v>92.979308826999997</v>
      </c>
      <c r="BV142" s="403"/>
      <c r="BW142" s="384"/>
      <c r="BX142" s="408">
        <f t="shared" si="50"/>
        <v>0</v>
      </c>
      <c r="BY142" s="408">
        <f t="shared" si="50"/>
        <v>0</v>
      </c>
      <c r="BZ142" s="408">
        <f t="shared" si="50"/>
        <v>0</v>
      </c>
      <c r="CA142" s="408">
        <f t="shared" si="49"/>
        <v>0</v>
      </c>
      <c r="CB142" s="408">
        <f t="shared" si="49"/>
        <v>0</v>
      </c>
      <c r="CC142" s="408">
        <f t="shared" si="49"/>
        <v>0</v>
      </c>
      <c r="CD142" s="409">
        <f t="shared" si="51"/>
        <v>0</v>
      </c>
      <c r="CE142" s="409">
        <f t="shared" si="51"/>
        <v>0.84480999999999995</v>
      </c>
      <c r="CF142" s="409">
        <f t="shared" si="51"/>
        <v>0.84480999999999995</v>
      </c>
      <c r="CG142" s="409">
        <f t="shared" si="52"/>
        <v>0</v>
      </c>
      <c r="CH142" s="409">
        <f t="shared" si="52"/>
        <v>-0.84480999999999995</v>
      </c>
      <c r="CI142" s="409">
        <f t="shared" si="52"/>
        <v>-0.84480999999999995</v>
      </c>
      <c r="CJ142" s="408">
        <f t="shared" si="53"/>
        <v>0</v>
      </c>
      <c r="CK142" s="408">
        <f t="shared" si="53"/>
        <v>0</v>
      </c>
      <c r="CL142" s="408">
        <f t="shared" si="53"/>
        <v>0</v>
      </c>
      <c r="CM142" s="384"/>
      <c r="CN142" s="410">
        <f t="shared" si="54"/>
        <v>0</v>
      </c>
      <c r="CO142" s="399">
        <f t="shared" si="40"/>
        <v>0</v>
      </c>
      <c r="CP142" s="399">
        <f t="shared" si="41"/>
        <v>0</v>
      </c>
      <c r="CQ142" s="333">
        <f t="shared" si="55"/>
        <v>0</v>
      </c>
      <c r="CR142" s="333">
        <f t="shared" si="55"/>
        <v>0</v>
      </c>
      <c r="CS142" s="333">
        <f t="shared" si="55"/>
        <v>0</v>
      </c>
      <c r="CT142" s="333">
        <f t="shared" si="56"/>
        <v>0</v>
      </c>
      <c r="CU142" s="333">
        <f t="shared" si="56"/>
        <v>0</v>
      </c>
      <c r="CV142" s="333">
        <f t="shared" si="56"/>
        <v>0</v>
      </c>
    </row>
    <row r="143" spans="1:100" s="418" customFormat="1" ht="17.25" customHeight="1">
      <c r="A143" s="407" t="s">
        <v>357</v>
      </c>
      <c r="B143" s="377" t="s">
        <v>357</v>
      </c>
      <c r="C143" s="373" t="s">
        <v>357</v>
      </c>
      <c r="D143" s="377" t="s">
        <v>366</v>
      </c>
      <c r="E143" s="413"/>
      <c r="F143" s="414">
        <v>0</v>
      </c>
      <c r="G143" s="400">
        <v>0</v>
      </c>
      <c r="H143" s="413"/>
      <c r="I143" s="412">
        <v>0</v>
      </c>
      <c r="J143" s="401">
        <v>0</v>
      </c>
      <c r="K143" s="413"/>
      <c r="L143" s="414">
        <v>0</v>
      </c>
      <c r="M143" s="400">
        <v>0</v>
      </c>
      <c r="N143" s="413"/>
      <c r="O143" s="412">
        <v>3.3574000000000002</v>
      </c>
      <c r="P143" s="401">
        <v>3.3574000000000002</v>
      </c>
      <c r="Q143" s="413"/>
      <c r="R143" s="412">
        <v>-0.4209</v>
      </c>
      <c r="S143" s="401">
        <v>-0.4209</v>
      </c>
      <c r="T143" s="413"/>
      <c r="U143" s="412">
        <v>2.9365000000000001</v>
      </c>
      <c r="V143" s="401">
        <v>2.9365000000000001</v>
      </c>
      <c r="W143" s="413"/>
      <c r="X143" s="413"/>
      <c r="Y143" s="402"/>
      <c r="Z143" s="413"/>
      <c r="AA143" s="413"/>
      <c r="AB143" s="402"/>
      <c r="AC143" s="413"/>
      <c r="AD143" s="414">
        <v>-0.4209</v>
      </c>
      <c r="AE143" s="400">
        <v>-0.4209</v>
      </c>
      <c r="AF143" s="413"/>
      <c r="AG143" s="414">
        <v>0</v>
      </c>
      <c r="AH143" s="400">
        <v>0</v>
      </c>
      <c r="AI143" s="413"/>
      <c r="AJ143" s="414">
        <v>0</v>
      </c>
      <c r="AK143" s="400">
        <v>0</v>
      </c>
      <c r="AL143" s="413"/>
      <c r="AM143" s="414">
        <v>0</v>
      </c>
      <c r="AN143" s="400">
        <v>0</v>
      </c>
      <c r="AO143" s="413"/>
      <c r="AP143" s="412">
        <v>0</v>
      </c>
      <c r="AQ143" s="401">
        <v>0</v>
      </c>
      <c r="AR143" s="413"/>
      <c r="AS143" s="412">
        <v>0</v>
      </c>
      <c r="AT143" s="401">
        <v>0</v>
      </c>
      <c r="AU143" s="413"/>
      <c r="AV143" s="414">
        <v>0</v>
      </c>
      <c r="AW143" s="400">
        <v>0</v>
      </c>
      <c r="AX143" s="413"/>
      <c r="AY143" s="414">
        <v>0</v>
      </c>
      <c r="AZ143" s="400">
        <v>0</v>
      </c>
      <c r="BA143" s="413"/>
      <c r="BB143" s="414">
        <v>0</v>
      </c>
      <c r="BC143" s="400">
        <v>0</v>
      </c>
      <c r="BD143" s="413"/>
      <c r="BE143" s="413"/>
      <c r="BF143" s="402"/>
      <c r="BG143" s="413"/>
      <c r="BH143" s="413"/>
      <c r="BI143" s="402"/>
      <c r="BJ143" s="413"/>
      <c r="BK143" s="414">
        <v>2.9365000000000001</v>
      </c>
      <c r="BL143" s="400">
        <v>2.9365000000000001</v>
      </c>
      <c r="BM143" s="413"/>
      <c r="BN143" s="414">
        <v>0</v>
      </c>
      <c r="BO143" s="400">
        <v>0</v>
      </c>
      <c r="BP143" s="413"/>
      <c r="BQ143" s="417">
        <v>0</v>
      </c>
      <c r="BR143" s="403">
        <v>0</v>
      </c>
      <c r="BS143" s="413"/>
      <c r="BT143" s="417">
        <v>0</v>
      </c>
      <c r="BU143" s="403">
        <v>0</v>
      </c>
      <c r="BV143" s="403"/>
      <c r="BW143" s="384"/>
      <c r="BX143" s="408">
        <f t="shared" si="50"/>
        <v>0</v>
      </c>
      <c r="BY143" s="408">
        <f t="shared" si="50"/>
        <v>0</v>
      </c>
      <c r="BZ143" s="408">
        <f t="shared" si="50"/>
        <v>0</v>
      </c>
      <c r="CA143" s="408">
        <f t="shared" si="49"/>
        <v>0</v>
      </c>
      <c r="CB143" s="408">
        <f t="shared" si="49"/>
        <v>0</v>
      </c>
      <c r="CC143" s="408">
        <f t="shared" si="49"/>
        <v>0</v>
      </c>
      <c r="CD143" s="409">
        <f t="shared" si="51"/>
        <v>0</v>
      </c>
      <c r="CE143" s="409">
        <f t="shared" si="51"/>
        <v>0</v>
      </c>
      <c r="CF143" s="409">
        <f t="shared" si="51"/>
        <v>0</v>
      </c>
      <c r="CG143" s="409">
        <f t="shared" si="52"/>
        <v>0</v>
      </c>
      <c r="CH143" s="409">
        <f t="shared" si="52"/>
        <v>0</v>
      </c>
      <c r="CI143" s="409">
        <f t="shared" si="52"/>
        <v>0</v>
      </c>
      <c r="CJ143" s="408">
        <f t="shared" si="53"/>
        <v>0</v>
      </c>
      <c r="CK143" s="408">
        <f t="shared" si="53"/>
        <v>0</v>
      </c>
      <c r="CL143" s="408">
        <f t="shared" si="53"/>
        <v>0</v>
      </c>
      <c r="CM143" s="384"/>
      <c r="CN143" s="410">
        <f t="shared" si="54"/>
        <v>0</v>
      </c>
      <c r="CO143" s="399">
        <f t="shared" ref="CO143:CO168" si="57">BZ143*1000000</f>
        <v>0</v>
      </c>
      <c r="CP143" s="399">
        <f t="shared" ref="CP143:CP168" si="58">CC143*1000000</f>
        <v>0</v>
      </c>
      <c r="CQ143" s="333">
        <f t="shared" si="55"/>
        <v>0</v>
      </c>
      <c r="CR143" s="333">
        <f t="shared" si="55"/>
        <v>0</v>
      </c>
      <c r="CS143" s="333">
        <f t="shared" si="55"/>
        <v>0</v>
      </c>
      <c r="CT143" s="333">
        <f t="shared" si="56"/>
        <v>0</v>
      </c>
      <c r="CU143" s="333">
        <f t="shared" si="56"/>
        <v>-0.4209</v>
      </c>
      <c r="CV143" s="333">
        <f t="shared" si="56"/>
        <v>-0.4209</v>
      </c>
    </row>
    <row r="144" spans="1:100" s="418" customFormat="1" ht="17.25" customHeight="1">
      <c r="A144" s="407" t="s">
        <v>357</v>
      </c>
      <c r="B144" s="377" t="s">
        <v>357</v>
      </c>
      <c r="C144" s="373" t="s">
        <v>357</v>
      </c>
      <c r="D144" s="377" t="s">
        <v>367</v>
      </c>
      <c r="E144" s="413"/>
      <c r="F144" s="412">
        <v>0.4</v>
      </c>
      <c r="G144" s="401">
        <v>0.4</v>
      </c>
      <c r="H144" s="413"/>
      <c r="I144" s="412">
        <v>0</v>
      </c>
      <c r="J144" s="401">
        <v>0</v>
      </c>
      <c r="K144" s="413"/>
      <c r="L144" s="412">
        <v>0.4</v>
      </c>
      <c r="M144" s="401">
        <v>0.4</v>
      </c>
      <c r="N144" s="413"/>
      <c r="O144" s="414">
        <v>0</v>
      </c>
      <c r="P144" s="400">
        <v>0</v>
      </c>
      <c r="Q144" s="413"/>
      <c r="R144" s="414">
        <v>0</v>
      </c>
      <c r="S144" s="400">
        <v>0</v>
      </c>
      <c r="T144" s="413"/>
      <c r="U144" s="414">
        <v>0</v>
      </c>
      <c r="V144" s="400">
        <v>0</v>
      </c>
      <c r="W144" s="413"/>
      <c r="X144" s="413"/>
      <c r="Y144" s="402"/>
      <c r="Z144" s="413"/>
      <c r="AA144" s="413"/>
      <c r="AB144" s="402"/>
      <c r="AC144" s="413"/>
      <c r="AD144" s="414">
        <v>0.4</v>
      </c>
      <c r="AE144" s="400">
        <v>0.4</v>
      </c>
      <c r="AF144" s="413"/>
      <c r="AG144" s="412">
        <v>0.33360000000000001</v>
      </c>
      <c r="AH144" s="401">
        <v>0.33360000000000001</v>
      </c>
      <c r="AI144" s="413"/>
      <c r="AJ144" s="412">
        <v>0.4</v>
      </c>
      <c r="AK144" s="401">
        <v>0.4</v>
      </c>
      <c r="AL144" s="413"/>
      <c r="AM144" s="412">
        <v>0.4</v>
      </c>
      <c r="AN144" s="401">
        <v>0.4</v>
      </c>
      <c r="AO144" s="413"/>
      <c r="AP144" s="412">
        <v>0</v>
      </c>
      <c r="AQ144" s="401">
        <v>0</v>
      </c>
      <c r="AR144" s="413"/>
      <c r="AS144" s="412">
        <v>0</v>
      </c>
      <c r="AT144" s="401">
        <v>0</v>
      </c>
      <c r="AU144" s="413"/>
      <c r="AV144" s="412">
        <v>0.97113532000000002</v>
      </c>
      <c r="AW144" s="401">
        <v>0.97113532000000002</v>
      </c>
      <c r="AX144" s="413"/>
      <c r="AY144" s="412">
        <v>0.97113532000000002</v>
      </c>
      <c r="AZ144" s="401">
        <v>0.97113532000000002</v>
      </c>
      <c r="BA144" s="413"/>
      <c r="BB144" s="412">
        <v>0.97113532000000002</v>
      </c>
      <c r="BC144" s="401">
        <v>0.97113532000000002</v>
      </c>
      <c r="BD144" s="413"/>
      <c r="BE144" s="413"/>
      <c r="BF144" s="402"/>
      <c r="BG144" s="413"/>
      <c r="BH144" s="413"/>
      <c r="BI144" s="402"/>
      <c r="BJ144" s="413"/>
      <c r="BK144" s="414">
        <v>-0.97113532000000002</v>
      </c>
      <c r="BL144" s="400">
        <v>-0.97113532000000002</v>
      </c>
      <c r="BM144" s="413"/>
      <c r="BN144" s="412">
        <v>-0.57113532</v>
      </c>
      <c r="BO144" s="401">
        <v>-0.57113532</v>
      </c>
      <c r="BP144" s="413"/>
      <c r="BQ144" s="415">
        <v>242.78382999999999</v>
      </c>
      <c r="BR144" s="416">
        <v>242.78382999999999</v>
      </c>
      <c r="BS144" s="413"/>
      <c r="BT144" s="415">
        <v>242.78382999999999</v>
      </c>
      <c r="BU144" s="416">
        <v>242.78382999999999</v>
      </c>
      <c r="BV144" s="416"/>
      <c r="BW144" s="384"/>
      <c r="BX144" s="408">
        <f t="shared" si="50"/>
        <v>0</v>
      </c>
      <c r="BY144" s="408">
        <f t="shared" si="50"/>
        <v>0</v>
      </c>
      <c r="BZ144" s="408">
        <f t="shared" si="50"/>
        <v>0</v>
      </c>
      <c r="CA144" s="408">
        <f t="shared" ref="CA144:CC168" si="59">BD144</f>
        <v>0</v>
      </c>
      <c r="CB144" s="408">
        <f t="shared" si="59"/>
        <v>0</v>
      </c>
      <c r="CC144" s="408">
        <f t="shared" si="59"/>
        <v>0</v>
      </c>
      <c r="CD144" s="409">
        <f t="shared" si="51"/>
        <v>0</v>
      </c>
      <c r="CE144" s="409">
        <f t="shared" si="51"/>
        <v>0.97113532000000002</v>
      </c>
      <c r="CF144" s="409">
        <f t="shared" si="51"/>
        <v>0.97113532000000002</v>
      </c>
      <c r="CG144" s="409">
        <f t="shared" si="52"/>
        <v>0</v>
      </c>
      <c r="CH144" s="409">
        <f t="shared" si="52"/>
        <v>-0.97113532000000002</v>
      </c>
      <c r="CI144" s="409">
        <f t="shared" si="52"/>
        <v>-0.97113532000000002</v>
      </c>
      <c r="CJ144" s="408">
        <f t="shared" si="53"/>
        <v>0</v>
      </c>
      <c r="CK144" s="408">
        <f t="shared" si="53"/>
        <v>0</v>
      </c>
      <c r="CL144" s="408">
        <f t="shared" si="53"/>
        <v>0</v>
      </c>
      <c r="CM144" s="384"/>
      <c r="CN144" s="410">
        <f t="shared" si="54"/>
        <v>0</v>
      </c>
      <c r="CO144" s="399">
        <f t="shared" si="57"/>
        <v>0</v>
      </c>
      <c r="CP144" s="399">
        <f t="shared" si="58"/>
        <v>0</v>
      </c>
      <c r="CQ144" s="333">
        <f t="shared" si="55"/>
        <v>0</v>
      </c>
      <c r="CR144" s="333">
        <f t="shared" si="55"/>
        <v>0</v>
      </c>
      <c r="CS144" s="333">
        <f t="shared" si="55"/>
        <v>0</v>
      </c>
      <c r="CT144" s="333">
        <f t="shared" si="56"/>
        <v>0</v>
      </c>
      <c r="CU144" s="333">
        <f t="shared" si="56"/>
        <v>0</v>
      </c>
      <c r="CV144" s="333">
        <f t="shared" si="56"/>
        <v>0</v>
      </c>
    </row>
    <row r="145" spans="1:100" s="418" customFormat="1" ht="17.25" customHeight="1">
      <c r="A145" s="407" t="s">
        <v>357</v>
      </c>
      <c r="B145" s="377" t="s">
        <v>357</v>
      </c>
      <c r="C145" s="373" t="s">
        <v>357</v>
      </c>
      <c r="D145" s="377" t="s">
        <v>368</v>
      </c>
      <c r="E145" s="413"/>
      <c r="F145" s="412">
        <v>1.1594</v>
      </c>
      <c r="G145" s="401">
        <v>1.1594</v>
      </c>
      <c r="H145" s="413"/>
      <c r="I145" s="412">
        <v>0</v>
      </c>
      <c r="J145" s="401">
        <v>0</v>
      </c>
      <c r="K145" s="413"/>
      <c r="L145" s="412">
        <v>1.1594</v>
      </c>
      <c r="M145" s="401">
        <v>1.1594</v>
      </c>
      <c r="N145" s="413"/>
      <c r="O145" s="412">
        <v>0</v>
      </c>
      <c r="P145" s="401">
        <v>0</v>
      </c>
      <c r="Q145" s="413"/>
      <c r="R145" s="412">
        <v>0</v>
      </c>
      <c r="S145" s="401">
        <v>0</v>
      </c>
      <c r="T145" s="413"/>
      <c r="U145" s="412">
        <v>0</v>
      </c>
      <c r="V145" s="401">
        <v>0</v>
      </c>
      <c r="W145" s="413"/>
      <c r="X145" s="413"/>
      <c r="Y145" s="402"/>
      <c r="Z145" s="413"/>
      <c r="AA145" s="413"/>
      <c r="AB145" s="402"/>
      <c r="AC145" s="413"/>
      <c r="AD145" s="412">
        <v>1.1594</v>
      </c>
      <c r="AE145" s="401">
        <v>1.1594</v>
      </c>
      <c r="AF145" s="413"/>
      <c r="AG145" s="412">
        <v>0.96619999999999995</v>
      </c>
      <c r="AH145" s="401">
        <v>0.96619999999999995</v>
      </c>
      <c r="AI145" s="413"/>
      <c r="AJ145" s="412">
        <v>1.1594</v>
      </c>
      <c r="AK145" s="401">
        <v>1.1594</v>
      </c>
      <c r="AL145" s="413"/>
      <c r="AM145" s="412">
        <v>1.1594</v>
      </c>
      <c r="AN145" s="401">
        <v>1.1594</v>
      </c>
      <c r="AO145" s="413"/>
      <c r="AP145" s="412">
        <v>0</v>
      </c>
      <c r="AQ145" s="401">
        <v>0</v>
      </c>
      <c r="AR145" s="413"/>
      <c r="AS145" s="412">
        <v>0.210808</v>
      </c>
      <c r="AT145" s="401">
        <v>0.210808</v>
      </c>
      <c r="AU145" s="413"/>
      <c r="AV145" s="414">
        <v>0.28473100000000001</v>
      </c>
      <c r="AW145" s="400">
        <v>0.28473100000000001</v>
      </c>
      <c r="AX145" s="413"/>
      <c r="AY145" s="414">
        <v>0.49553900000000001</v>
      </c>
      <c r="AZ145" s="400">
        <v>0.49553900000000001</v>
      </c>
      <c r="BA145" s="413"/>
      <c r="BB145" s="414">
        <v>0.28473100000000001</v>
      </c>
      <c r="BC145" s="400">
        <v>0.28473100000000001</v>
      </c>
      <c r="BD145" s="413"/>
      <c r="BE145" s="413"/>
      <c r="BF145" s="402"/>
      <c r="BG145" s="413"/>
      <c r="BH145" s="413"/>
      <c r="BI145" s="402"/>
      <c r="BJ145" s="413"/>
      <c r="BK145" s="414">
        <v>-0.28473100000000001</v>
      </c>
      <c r="BL145" s="400">
        <v>-0.28473100000000001</v>
      </c>
      <c r="BM145" s="413"/>
      <c r="BN145" s="414">
        <v>0.87466900000000003</v>
      </c>
      <c r="BO145" s="400">
        <v>0.87466900000000003</v>
      </c>
      <c r="BP145" s="413"/>
      <c r="BQ145" s="415">
        <v>24.558478523000002</v>
      </c>
      <c r="BR145" s="416">
        <v>24.558478523000002</v>
      </c>
      <c r="BS145" s="413"/>
      <c r="BT145" s="415">
        <v>42.740986716999998</v>
      </c>
      <c r="BU145" s="416">
        <v>42.740986716999998</v>
      </c>
      <c r="BV145" s="403"/>
      <c r="BW145" s="384"/>
      <c r="BX145" s="408">
        <f t="shared" si="50"/>
        <v>0</v>
      </c>
      <c r="BY145" s="408">
        <f t="shared" si="50"/>
        <v>0</v>
      </c>
      <c r="BZ145" s="408">
        <f t="shared" si="50"/>
        <v>0</v>
      </c>
      <c r="CA145" s="408">
        <f t="shared" si="59"/>
        <v>0</v>
      </c>
      <c r="CB145" s="408">
        <f t="shared" si="59"/>
        <v>0</v>
      </c>
      <c r="CC145" s="408">
        <f t="shared" si="59"/>
        <v>0</v>
      </c>
      <c r="CD145" s="409">
        <f t="shared" si="51"/>
        <v>0</v>
      </c>
      <c r="CE145" s="409">
        <f t="shared" si="51"/>
        <v>0.28473100000000001</v>
      </c>
      <c r="CF145" s="409">
        <f t="shared" si="51"/>
        <v>0.28473100000000001</v>
      </c>
      <c r="CG145" s="409">
        <f t="shared" si="52"/>
        <v>0</v>
      </c>
      <c r="CH145" s="409">
        <f t="shared" si="52"/>
        <v>-0.28473100000000001</v>
      </c>
      <c r="CI145" s="409">
        <f t="shared" si="52"/>
        <v>-0.28473100000000001</v>
      </c>
      <c r="CJ145" s="408">
        <f t="shared" si="53"/>
        <v>0</v>
      </c>
      <c r="CK145" s="408">
        <f t="shared" si="53"/>
        <v>0</v>
      </c>
      <c r="CL145" s="408">
        <f t="shared" si="53"/>
        <v>0</v>
      </c>
      <c r="CM145" s="384"/>
      <c r="CN145" s="410">
        <f t="shared" si="54"/>
        <v>0</v>
      </c>
      <c r="CO145" s="399">
        <f t="shared" si="57"/>
        <v>0</v>
      </c>
      <c r="CP145" s="399">
        <f t="shared" si="58"/>
        <v>0</v>
      </c>
      <c r="CQ145" s="333">
        <f t="shared" si="55"/>
        <v>0</v>
      </c>
      <c r="CR145" s="333">
        <f t="shared" si="55"/>
        <v>0</v>
      </c>
      <c r="CS145" s="333">
        <f t="shared" si="55"/>
        <v>0</v>
      </c>
      <c r="CT145" s="333">
        <f t="shared" si="56"/>
        <v>0</v>
      </c>
      <c r="CU145" s="333">
        <f t="shared" si="56"/>
        <v>0</v>
      </c>
      <c r="CV145" s="333">
        <f t="shared" si="56"/>
        <v>0</v>
      </c>
    </row>
    <row r="146" spans="1:100" s="418" customFormat="1" ht="17.25" customHeight="1">
      <c r="A146" s="407" t="s">
        <v>357</v>
      </c>
      <c r="B146" s="377" t="s">
        <v>357</v>
      </c>
      <c r="C146" s="373" t="s">
        <v>357</v>
      </c>
      <c r="D146" s="377" t="s">
        <v>369</v>
      </c>
      <c r="E146" s="413"/>
      <c r="F146" s="414">
        <v>0.79800000000000004</v>
      </c>
      <c r="G146" s="400">
        <v>0.79800000000000004</v>
      </c>
      <c r="H146" s="413"/>
      <c r="I146" s="412">
        <v>0</v>
      </c>
      <c r="J146" s="401">
        <v>0</v>
      </c>
      <c r="K146" s="413"/>
      <c r="L146" s="414">
        <v>0.79800000000000004</v>
      </c>
      <c r="M146" s="400">
        <v>0.79800000000000004</v>
      </c>
      <c r="N146" s="413"/>
      <c r="O146" s="412">
        <v>0</v>
      </c>
      <c r="P146" s="401">
        <v>0</v>
      </c>
      <c r="Q146" s="413"/>
      <c r="R146" s="412">
        <v>0</v>
      </c>
      <c r="S146" s="401">
        <v>0</v>
      </c>
      <c r="T146" s="413"/>
      <c r="U146" s="412">
        <v>0</v>
      </c>
      <c r="V146" s="401">
        <v>0</v>
      </c>
      <c r="W146" s="413"/>
      <c r="X146" s="413"/>
      <c r="Y146" s="402"/>
      <c r="Z146" s="413"/>
      <c r="AA146" s="413"/>
      <c r="AB146" s="402"/>
      <c r="AC146" s="413"/>
      <c r="AD146" s="414">
        <v>0.79800000000000004</v>
      </c>
      <c r="AE146" s="400">
        <v>0.79800000000000004</v>
      </c>
      <c r="AF146" s="413"/>
      <c r="AG146" s="414">
        <v>0.66500000000000004</v>
      </c>
      <c r="AH146" s="400">
        <v>0.66500000000000004</v>
      </c>
      <c r="AI146" s="413"/>
      <c r="AJ146" s="414">
        <v>0.79800000000000004</v>
      </c>
      <c r="AK146" s="400">
        <v>0.79800000000000004</v>
      </c>
      <c r="AL146" s="413"/>
      <c r="AM146" s="414">
        <v>0.79800000000000004</v>
      </c>
      <c r="AN146" s="400">
        <v>0.79800000000000004</v>
      </c>
      <c r="AO146" s="413"/>
      <c r="AP146" s="412">
        <v>0</v>
      </c>
      <c r="AQ146" s="401">
        <v>0</v>
      </c>
      <c r="AR146" s="413"/>
      <c r="AS146" s="412">
        <v>7.2562000000000001E-2</v>
      </c>
      <c r="AT146" s="401">
        <v>7.2562000000000001E-2</v>
      </c>
      <c r="AU146" s="413"/>
      <c r="AV146" s="414">
        <v>0.423176</v>
      </c>
      <c r="AW146" s="400">
        <v>0.423176</v>
      </c>
      <c r="AX146" s="413"/>
      <c r="AY146" s="414">
        <v>0.49573800000000001</v>
      </c>
      <c r="AZ146" s="400">
        <v>0.49573800000000001</v>
      </c>
      <c r="BA146" s="413"/>
      <c r="BB146" s="414">
        <v>0.423176</v>
      </c>
      <c r="BC146" s="400">
        <v>0.423176</v>
      </c>
      <c r="BD146" s="413"/>
      <c r="BE146" s="413"/>
      <c r="BF146" s="402"/>
      <c r="BG146" s="413"/>
      <c r="BH146" s="413"/>
      <c r="BI146" s="402"/>
      <c r="BJ146" s="413"/>
      <c r="BK146" s="414">
        <v>-0.423176</v>
      </c>
      <c r="BL146" s="400">
        <v>-0.423176</v>
      </c>
      <c r="BM146" s="413"/>
      <c r="BN146" s="414">
        <v>0.37482399999999999</v>
      </c>
      <c r="BO146" s="400">
        <v>0.37482399999999999</v>
      </c>
      <c r="BP146" s="413"/>
      <c r="BQ146" s="417">
        <v>53.029573935000002</v>
      </c>
      <c r="BR146" s="403">
        <v>53.029573935000002</v>
      </c>
      <c r="BS146" s="413"/>
      <c r="BT146" s="417">
        <v>62.122556391000003</v>
      </c>
      <c r="BU146" s="403">
        <v>62.122556391000003</v>
      </c>
      <c r="BV146" s="403"/>
      <c r="BW146" s="384"/>
      <c r="BX146" s="408">
        <f t="shared" si="50"/>
        <v>0</v>
      </c>
      <c r="BY146" s="408">
        <f t="shared" si="50"/>
        <v>0</v>
      </c>
      <c r="BZ146" s="408">
        <f t="shared" si="50"/>
        <v>0</v>
      </c>
      <c r="CA146" s="408">
        <f t="shared" si="59"/>
        <v>0</v>
      </c>
      <c r="CB146" s="408">
        <f t="shared" si="59"/>
        <v>0</v>
      </c>
      <c r="CC146" s="408">
        <f t="shared" si="59"/>
        <v>0</v>
      </c>
      <c r="CD146" s="409">
        <f t="shared" si="51"/>
        <v>0</v>
      </c>
      <c r="CE146" s="409">
        <f t="shared" si="51"/>
        <v>0.423176</v>
      </c>
      <c r="CF146" s="409">
        <f t="shared" si="51"/>
        <v>0.423176</v>
      </c>
      <c r="CG146" s="409">
        <f t="shared" si="52"/>
        <v>0</v>
      </c>
      <c r="CH146" s="409">
        <f t="shared" si="52"/>
        <v>-0.423176</v>
      </c>
      <c r="CI146" s="409">
        <f t="shared" si="52"/>
        <v>-0.423176</v>
      </c>
      <c r="CJ146" s="408">
        <f t="shared" si="53"/>
        <v>0</v>
      </c>
      <c r="CK146" s="408">
        <f t="shared" si="53"/>
        <v>0</v>
      </c>
      <c r="CL146" s="408">
        <f t="shared" si="53"/>
        <v>0</v>
      </c>
      <c r="CM146" s="384"/>
      <c r="CN146" s="410">
        <f t="shared" si="54"/>
        <v>0</v>
      </c>
      <c r="CO146" s="399">
        <f t="shared" si="57"/>
        <v>0</v>
      </c>
      <c r="CP146" s="399">
        <f t="shared" si="58"/>
        <v>0</v>
      </c>
      <c r="CQ146" s="333">
        <f t="shared" si="55"/>
        <v>0</v>
      </c>
      <c r="CR146" s="333">
        <f t="shared" si="55"/>
        <v>0</v>
      </c>
      <c r="CS146" s="333">
        <f t="shared" si="55"/>
        <v>0</v>
      </c>
      <c r="CT146" s="333">
        <f t="shared" si="56"/>
        <v>0</v>
      </c>
      <c r="CU146" s="333">
        <f t="shared" si="56"/>
        <v>0</v>
      </c>
      <c r="CV146" s="333">
        <f t="shared" si="56"/>
        <v>0</v>
      </c>
    </row>
    <row r="147" spans="1:100" s="418" customFormat="1" ht="17.25" customHeight="1">
      <c r="A147" s="407" t="s">
        <v>357</v>
      </c>
      <c r="B147" s="377" t="s">
        <v>357</v>
      </c>
      <c r="C147" s="373" t="s">
        <v>357</v>
      </c>
      <c r="D147" s="377" t="s">
        <v>370</v>
      </c>
      <c r="E147" s="413"/>
      <c r="F147" s="414">
        <v>1</v>
      </c>
      <c r="G147" s="400">
        <v>1</v>
      </c>
      <c r="H147" s="413"/>
      <c r="I147" s="412">
        <v>0</v>
      </c>
      <c r="J147" s="401">
        <v>0</v>
      </c>
      <c r="K147" s="413"/>
      <c r="L147" s="414">
        <v>1</v>
      </c>
      <c r="M147" s="400">
        <v>1</v>
      </c>
      <c r="N147" s="413"/>
      <c r="O147" s="412">
        <v>0</v>
      </c>
      <c r="P147" s="401">
        <v>0</v>
      </c>
      <c r="Q147" s="413"/>
      <c r="R147" s="412">
        <v>0</v>
      </c>
      <c r="S147" s="401">
        <v>0</v>
      </c>
      <c r="T147" s="413"/>
      <c r="U147" s="412">
        <v>0</v>
      </c>
      <c r="V147" s="401">
        <v>0</v>
      </c>
      <c r="W147" s="413"/>
      <c r="X147" s="413"/>
      <c r="Y147" s="402"/>
      <c r="Z147" s="413"/>
      <c r="AA147" s="413"/>
      <c r="AB147" s="402"/>
      <c r="AC147" s="413"/>
      <c r="AD147" s="414">
        <v>1</v>
      </c>
      <c r="AE147" s="400">
        <v>1</v>
      </c>
      <c r="AF147" s="413"/>
      <c r="AG147" s="414">
        <v>0.83360000000000001</v>
      </c>
      <c r="AH147" s="400">
        <v>0.83360000000000001</v>
      </c>
      <c r="AI147" s="413"/>
      <c r="AJ147" s="414">
        <v>1</v>
      </c>
      <c r="AK147" s="400">
        <v>1</v>
      </c>
      <c r="AL147" s="413"/>
      <c r="AM147" s="414">
        <v>1</v>
      </c>
      <c r="AN147" s="400">
        <v>1</v>
      </c>
      <c r="AO147" s="413"/>
      <c r="AP147" s="412">
        <v>0</v>
      </c>
      <c r="AQ147" s="401">
        <v>0</v>
      </c>
      <c r="AR147" s="413"/>
      <c r="AS147" s="412">
        <v>0</v>
      </c>
      <c r="AT147" s="401">
        <v>0</v>
      </c>
      <c r="AU147" s="413"/>
      <c r="AV147" s="414">
        <v>0.5342557</v>
      </c>
      <c r="AW147" s="400">
        <v>0.5342557</v>
      </c>
      <c r="AX147" s="413"/>
      <c r="AY147" s="414">
        <v>0.5342557</v>
      </c>
      <c r="AZ147" s="400">
        <v>0.5342557</v>
      </c>
      <c r="BA147" s="413"/>
      <c r="BB147" s="414">
        <v>0.5342557</v>
      </c>
      <c r="BC147" s="400">
        <v>0.5342557</v>
      </c>
      <c r="BD147" s="413"/>
      <c r="BE147" s="413"/>
      <c r="BF147" s="402"/>
      <c r="BG147" s="413"/>
      <c r="BH147" s="413"/>
      <c r="BI147" s="402"/>
      <c r="BJ147" s="413"/>
      <c r="BK147" s="414">
        <v>-0.5342557</v>
      </c>
      <c r="BL147" s="400">
        <v>-0.5342557</v>
      </c>
      <c r="BM147" s="413"/>
      <c r="BN147" s="414">
        <v>0.4657443</v>
      </c>
      <c r="BO147" s="400">
        <v>0.4657443</v>
      </c>
      <c r="BP147" s="413"/>
      <c r="BQ147" s="417">
        <v>53.42557</v>
      </c>
      <c r="BR147" s="403">
        <v>53.42557</v>
      </c>
      <c r="BS147" s="413"/>
      <c r="BT147" s="417">
        <v>53.42557</v>
      </c>
      <c r="BU147" s="403">
        <v>53.42557</v>
      </c>
      <c r="BV147" s="416"/>
      <c r="BW147" s="384"/>
      <c r="BX147" s="408">
        <f t="shared" si="50"/>
        <v>0</v>
      </c>
      <c r="BY147" s="408">
        <f t="shared" si="50"/>
        <v>0</v>
      </c>
      <c r="BZ147" s="408">
        <f t="shared" si="50"/>
        <v>0</v>
      </c>
      <c r="CA147" s="408">
        <f t="shared" si="59"/>
        <v>0</v>
      </c>
      <c r="CB147" s="408">
        <f t="shared" si="59"/>
        <v>0</v>
      </c>
      <c r="CC147" s="408">
        <f t="shared" si="59"/>
        <v>0</v>
      </c>
      <c r="CD147" s="409">
        <f t="shared" si="51"/>
        <v>0</v>
      </c>
      <c r="CE147" s="409">
        <f t="shared" si="51"/>
        <v>0.5342557</v>
      </c>
      <c r="CF147" s="409">
        <f t="shared" si="51"/>
        <v>0.5342557</v>
      </c>
      <c r="CG147" s="409">
        <f t="shared" si="52"/>
        <v>0</v>
      </c>
      <c r="CH147" s="409">
        <f t="shared" si="52"/>
        <v>-0.5342557</v>
      </c>
      <c r="CI147" s="409">
        <f t="shared" si="52"/>
        <v>-0.5342557</v>
      </c>
      <c r="CJ147" s="408">
        <f t="shared" si="53"/>
        <v>0</v>
      </c>
      <c r="CK147" s="408">
        <f t="shared" si="53"/>
        <v>0</v>
      </c>
      <c r="CL147" s="408">
        <f t="shared" si="53"/>
        <v>0</v>
      </c>
      <c r="CM147" s="384"/>
      <c r="CN147" s="410">
        <f t="shared" si="54"/>
        <v>0</v>
      </c>
      <c r="CO147" s="399">
        <f t="shared" si="57"/>
        <v>0</v>
      </c>
      <c r="CP147" s="399">
        <f t="shared" si="58"/>
        <v>0</v>
      </c>
      <c r="CQ147" s="333">
        <f t="shared" si="55"/>
        <v>0</v>
      </c>
      <c r="CR147" s="333">
        <f t="shared" si="55"/>
        <v>0</v>
      </c>
      <c r="CS147" s="333">
        <f t="shared" si="55"/>
        <v>0</v>
      </c>
      <c r="CT147" s="333">
        <f t="shared" si="56"/>
        <v>0</v>
      </c>
      <c r="CU147" s="333">
        <f t="shared" si="56"/>
        <v>0</v>
      </c>
      <c r="CV147" s="333">
        <f t="shared" si="56"/>
        <v>0</v>
      </c>
    </row>
    <row r="148" spans="1:100" s="418" customFormat="1" ht="17.25" customHeight="1">
      <c r="A148" s="407" t="s">
        <v>357</v>
      </c>
      <c r="B148" s="377" t="s">
        <v>357</v>
      </c>
      <c r="C148" s="373" t="s">
        <v>357</v>
      </c>
      <c r="D148" s="377" t="s">
        <v>372</v>
      </c>
      <c r="E148" s="413"/>
      <c r="F148" s="414">
        <v>630.19190000000003</v>
      </c>
      <c r="G148" s="400">
        <v>630.19190000000003</v>
      </c>
      <c r="H148" s="413"/>
      <c r="I148" s="412">
        <v>567.80575899999997</v>
      </c>
      <c r="J148" s="401">
        <v>567.80575899999997</v>
      </c>
      <c r="K148" s="413"/>
      <c r="L148" s="414">
        <v>1197.9976590000001</v>
      </c>
      <c r="M148" s="400">
        <v>1197.9976590000001</v>
      </c>
      <c r="N148" s="413"/>
      <c r="O148" s="412">
        <v>1197.9976590000001</v>
      </c>
      <c r="P148" s="401">
        <v>1197.9976590000001</v>
      </c>
      <c r="Q148" s="413"/>
      <c r="R148" s="412">
        <v>-8.4259599999999999</v>
      </c>
      <c r="S148" s="401">
        <v>-8.4259599999999999</v>
      </c>
      <c r="T148" s="413"/>
      <c r="U148" s="412">
        <v>1189.5716990000001</v>
      </c>
      <c r="V148" s="401">
        <v>1189.5716990000001</v>
      </c>
      <c r="W148" s="413"/>
      <c r="X148" s="413">
        <v>-43.640639999999998</v>
      </c>
      <c r="Y148" s="402">
        <v>-43.640639999999998</v>
      </c>
      <c r="Z148" s="413"/>
      <c r="AA148" s="413"/>
      <c r="AB148" s="402"/>
      <c r="AC148" s="413"/>
      <c r="AD148" s="414">
        <v>1189.5716990000001</v>
      </c>
      <c r="AE148" s="400">
        <v>1189.5716990000001</v>
      </c>
      <c r="AF148" s="413"/>
      <c r="AG148" s="414">
        <v>569.85350000000005</v>
      </c>
      <c r="AH148" s="400">
        <v>569.85350000000005</v>
      </c>
      <c r="AI148" s="413"/>
      <c r="AJ148" s="414">
        <v>627.6472</v>
      </c>
      <c r="AK148" s="400">
        <v>627.6472</v>
      </c>
      <c r="AL148" s="413"/>
      <c r="AM148" s="414">
        <v>627.6472</v>
      </c>
      <c r="AN148" s="400">
        <v>627.6472</v>
      </c>
      <c r="AO148" s="413"/>
      <c r="AP148" s="412">
        <v>161.93174300000001</v>
      </c>
      <c r="AQ148" s="401">
        <v>161.93174300000001</v>
      </c>
      <c r="AR148" s="413"/>
      <c r="AS148" s="412">
        <v>236.12011914999999</v>
      </c>
      <c r="AT148" s="401">
        <v>236.12011914999999</v>
      </c>
      <c r="AU148" s="413"/>
      <c r="AV148" s="414">
        <v>612.30822598999998</v>
      </c>
      <c r="AW148" s="400">
        <v>612.30822598999998</v>
      </c>
      <c r="AX148" s="413"/>
      <c r="AY148" s="414">
        <v>848.42834514000003</v>
      </c>
      <c r="AZ148" s="400">
        <v>848.42834514000003</v>
      </c>
      <c r="BA148" s="413"/>
      <c r="BB148" s="414">
        <v>587.64389954000001</v>
      </c>
      <c r="BC148" s="400">
        <v>587.64389954000001</v>
      </c>
      <c r="BD148" s="413"/>
      <c r="BE148" s="413">
        <v>24.664326450000001</v>
      </c>
      <c r="BF148" s="402">
        <v>24.664326450000001</v>
      </c>
      <c r="BG148" s="413"/>
      <c r="BH148" s="413"/>
      <c r="BI148" s="402"/>
      <c r="BJ148" s="413"/>
      <c r="BK148" s="414">
        <v>577.26347300999998</v>
      </c>
      <c r="BL148" s="400">
        <v>577.26347300999998</v>
      </c>
      <c r="BM148" s="413"/>
      <c r="BN148" s="414">
        <v>585.68943301000002</v>
      </c>
      <c r="BO148" s="400">
        <v>585.68943301000002</v>
      </c>
      <c r="BP148" s="413"/>
      <c r="BQ148" s="417">
        <v>51.472998769999997</v>
      </c>
      <c r="BR148" s="403">
        <v>51.472998769999997</v>
      </c>
      <c r="BS148" s="413"/>
      <c r="BT148" s="417">
        <v>71.322169638999995</v>
      </c>
      <c r="BU148" s="403">
        <v>71.322169638999995</v>
      </c>
      <c r="BV148" s="403"/>
      <c r="BW148" s="384"/>
      <c r="BX148" s="408">
        <f t="shared" si="50"/>
        <v>0</v>
      </c>
      <c r="BY148" s="408">
        <f t="shared" si="50"/>
        <v>43.640639999999998</v>
      </c>
      <c r="BZ148" s="408">
        <f t="shared" si="50"/>
        <v>43.640639999999998</v>
      </c>
      <c r="CA148" s="408">
        <f t="shared" si="59"/>
        <v>0</v>
      </c>
      <c r="CB148" s="408">
        <f t="shared" si="59"/>
        <v>24.664326450000001</v>
      </c>
      <c r="CC148" s="408">
        <f t="shared" si="59"/>
        <v>24.664326450000001</v>
      </c>
      <c r="CD148" s="409">
        <f t="shared" si="51"/>
        <v>0</v>
      </c>
      <c r="CE148" s="409">
        <f t="shared" si="51"/>
        <v>587.64389954000001</v>
      </c>
      <c r="CF148" s="409">
        <f t="shared" si="51"/>
        <v>587.64389954000001</v>
      </c>
      <c r="CG148" s="409">
        <f t="shared" si="52"/>
        <v>0</v>
      </c>
      <c r="CH148" s="409">
        <f t="shared" si="52"/>
        <v>-568.66758599000002</v>
      </c>
      <c r="CI148" s="409">
        <f t="shared" si="52"/>
        <v>-568.66758599000002</v>
      </c>
      <c r="CJ148" s="408">
        <f t="shared" si="53"/>
        <v>0</v>
      </c>
      <c r="CK148" s="408">
        <f t="shared" si="53"/>
        <v>56.516876127389523</v>
      </c>
      <c r="CL148" s="408">
        <f t="shared" si="53"/>
        <v>56.516876127389523</v>
      </c>
      <c r="CM148" s="384"/>
      <c r="CN148" s="410">
        <f t="shared" si="54"/>
        <v>0</v>
      </c>
      <c r="CO148" s="399">
        <f t="shared" si="57"/>
        <v>43640640</v>
      </c>
      <c r="CP148" s="399">
        <f t="shared" si="58"/>
        <v>24664326.449999999</v>
      </c>
      <c r="CQ148" s="333">
        <f t="shared" si="55"/>
        <v>0</v>
      </c>
      <c r="CR148" s="333">
        <f t="shared" si="55"/>
        <v>2.5447000000000344</v>
      </c>
      <c r="CS148" s="333">
        <f t="shared" si="55"/>
        <v>2.5447000000000344</v>
      </c>
      <c r="CT148" s="333">
        <f t="shared" si="56"/>
        <v>0</v>
      </c>
      <c r="CU148" s="333">
        <f t="shared" si="56"/>
        <v>561.92449900000008</v>
      </c>
      <c r="CV148" s="333">
        <f t="shared" si="56"/>
        <v>561.92449900000008</v>
      </c>
    </row>
    <row r="149" spans="1:100" s="418" customFormat="1" ht="24" customHeight="1">
      <c r="A149" s="407" t="s">
        <v>357</v>
      </c>
      <c r="B149" s="377" t="s">
        <v>357</v>
      </c>
      <c r="C149" s="373" t="s">
        <v>400</v>
      </c>
      <c r="D149" s="377" t="s">
        <v>84</v>
      </c>
      <c r="E149" s="413"/>
      <c r="F149" s="414">
        <v>648.43669999999997</v>
      </c>
      <c r="G149" s="400">
        <v>648.43669999999997</v>
      </c>
      <c r="H149" s="413"/>
      <c r="I149" s="412">
        <v>-260.956142</v>
      </c>
      <c r="J149" s="401">
        <v>-260.956142</v>
      </c>
      <c r="K149" s="413"/>
      <c r="L149" s="414">
        <v>387.48055799999997</v>
      </c>
      <c r="M149" s="400">
        <v>387.48055799999997</v>
      </c>
      <c r="N149" s="413"/>
      <c r="O149" s="414">
        <v>387.48055799999997</v>
      </c>
      <c r="P149" s="400">
        <v>387.48055799999997</v>
      </c>
      <c r="Q149" s="413"/>
      <c r="R149" s="414">
        <v>-33.470757999999996</v>
      </c>
      <c r="S149" s="400">
        <v>-33.470757999999996</v>
      </c>
      <c r="T149" s="413"/>
      <c r="U149" s="414">
        <v>354.00979999999998</v>
      </c>
      <c r="V149" s="400">
        <v>354.00979999999998</v>
      </c>
      <c r="W149" s="413"/>
      <c r="X149" s="414"/>
      <c r="Y149" s="400"/>
      <c r="Z149" s="413"/>
      <c r="AA149" s="413"/>
      <c r="AB149" s="402"/>
      <c r="AC149" s="413"/>
      <c r="AD149" s="414">
        <v>354.00979999999998</v>
      </c>
      <c r="AE149" s="400">
        <v>354.00979999999998</v>
      </c>
      <c r="AF149" s="413"/>
      <c r="AG149" s="414">
        <v>606.3614</v>
      </c>
      <c r="AH149" s="400">
        <v>606.3614</v>
      </c>
      <c r="AI149" s="413"/>
      <c r="AJ149" s="414">
        <v>569.70640000000003</v>
      </c>
      <c r="AK149" s="400">
        <v>569.70640000000003</v>
      </c>
      <c r="AL149" s="413"/>
      <c r="AM149" s="414">
        <v>569.70640000000003</v>
      </c>
      <c r="AN149" s="400">
        <v>569.70640000000003</v>
      </c>
      <c r="AO149" s="413"/>
      <c r="AP149" s="412">
        <v>131.33369999999999</v>
      </c>
      <c r="AQ149" s="401">
        <v>131.33369999999999</v>
      </c>
      <c r="AR149" s="413"/>
      <c r="AS149" s="414">
        <v>82.788331959999994</v>
      </c>
      <c r="AT149" s="400">
        <v>82.788331959999994</v>
      </c>
      <c r="AU149" s="413"/>
      <c r="AV149" s="414">
        <v>134.42644827999999</v>
      </c>
      <c r="AW149" s="400">
        <v>134.42644827999999</v>
      </c>
      <c r="AX149" s="413"/>
      <c r="AY149" s="414">
        <v>217.21478024000001</v>
      </c>
      <c r="AZ149" s="400">
        <v>217.21478024000001</v>
      </c>
      <c r="BA149" s="413"/>
      <c r="BB149" s="414">
        <v>134.42644827999999</v>
      </c>
      <c r="BC149" s="400">
        <v>134.42644827999999</v>
      </c>
      <c r="BD149" s="413"/>
      <c r="BE149" s="414"/>
      <c r="BF149" s="400"/>
      <c r="BG149" s="413"/>
      <c r="BH149" s="413"/>
      <c r="BI149" s="402"/>
      <c r="BJ149" s="413"/>
      <c r="BK149" s="414">
        <v>219.58335172</v>
      </c>
      <c r="BL149" s="400">
        <v>219.58335172</v>
      </c>
      <c r="BM149" s="413"/>
      <c r="BN149" s="414">
        <v>253.05410972000001</v>
      </c>
      <c r="BO149" s="400">
        <v>253.05410972000001</v>
      </c>
      <c r="BP149" s="413"/>
      <c r="BQ149" s="417">
        <v>37.972521743999998</v>
      </c>
      <c r="BR149" s="403">
        <v>37.972521743999998</v>
      </c>
      <c r="BS149" s="413"/>
      <c r="BT149" s="417">
        <v>61.358408789999999</v>
      </c>
      <c r="BU149" s="403">
        <v>61.358408789999999</v>
      </c>
      <c r="BV149" s="403"/>
      <c r="BW149" s="384"/>
      <c r="BX149" s="408">
        <f t="shared" si="50"/>
        <v>0</v>
      </c>
      <c r="BY149" s="408">
        <f t="shared" si="50"/>
        <v>0</v>
      </c>
      <c r="BZ149" s="408">
        <f t="shared" si="50"/>
        <v>0</v>
      </c>
      <c r="CA149" s="408">
        <f t="shared" si="59"/>
        <v>0</v>
      </c>
      <c r="CB149" s="408">
        <f t="shared" si="59"/>
        <v>0</v>
      </c>
      <c r="CC149" s="408">
        <f t="shared" si="59"/>
        <v>0</v>
      </c>
      <c r="CD149" s="409">
        <f t="shared" si="51"/>
        <v>0</v>
      </c>
      <c r="CE149" s="409">
        <f t="shared" si="51"/>
        <v>134.42644827999999</v>
      </c>
      <c r="CF149" s="409">
        <f t="shared" si="51"/>
        <v>134.42644827999999</v>
      </c>
      <c r="CG149" s="409">
        <f t="shared" si="52"/>
        <v>0</v>
      </c>
      <c r="CH149" s="409">
        <f t="shared" si="52"/>
        <v>-134.42644827999999</v>
      </c>
      <c r="CI149" s="409">
        <f t="shared" si="52"/>
        <v>-134.42644827999999</v>
      </c>
      <c r="CJ149" s="408">
        <f t="shared" si="53"/>
        <v>0</v>
      </c>
      <c r="CK149" s="408">
        <f t="shared" si="53"/>
        <v>0</v>
      </c>
      <c r="CL149" s="408">
        <f t="shared" si="53"/>
        <v>0</v>
      </c>
      <c r="CM149" s="384"/>
      <c r="CN149" s="410">
        <f t="shared" si="54"/>
        <v>0</v>
      </c>
      <c r="CO149" s="399">
        <f t="shared" si="57"/>
        <v>0</v>
      </c>
      <c r="CP149" s="399">
        <f t="shared" si="58"/>
        <v>0</v>
      </c>
      <c r="CQ149" s="333">
        <f t="shared" si="55"/>
        <v>0</v>
      </c>
      <c r="CR149" s="333">
        <f t="shared" si="55"/>
        <v>78.730299999999943</v>
      </c>
      <c r="CS149" s="333">
        <f t="shared" si="55"/>
        <v>78.730299999999943</v>
      </c>
      <c r="CT149" s="333">
        <f t="shared" si="56"/>
        <v>0</v>
      </c>
      <c r="CU149" s="333">
        <f t="shared" si="56"/>
        <v>-215.69660000000005</v>
      </c>
      <c r="CV149" s="333">
        <f t="shared" si="56"/>
        <v>-215.69660000000005</v>
      </c>
    </row>
    <row r="150" spans="1:100" s="418" customFormat="1" ht="17.25" customHeight="1">
      <c r="A150" s="407" t="s">
        <v>357</v>
      </c>
      <c r="B150" s="377" t="s">
        <v>357</v>
      </c>
      <c r="C150" s="373" t="s">
        <v>357</v>
      </c>
      <c r="D150" s="378" t="s">
        <v>362</v>
      </c>
      <c r="E150" s="402"/>
      <c r="F150" s="400">
        <v>0</v>
      </c>
      <c r="G150" s="400">
        <v>0</v>
      </c>
      <c r="H150" s="402"/>
      <c r="I150" s="400">
        <v>0</v>
      </c>
      <c r="J150" s="400">
        <v>0</v>
      </c>
      <c r="K150" s="402"/>
      <c r="L150" s="400">
        <v>0</v>
      </c>
      <c r="M150" s="400">
        <v>0</v>
      </c>
      <c r="N150" s="402"/>
      <c r="O150" s="400">
        <v>22.237500000000001</v>
      </c>
      <c r="P150" s="400">
        <v>22.237500000000001</v>
      </c>
      <c r="Q150" s="402"/>
      <c r="R150" s="400">
        <v>0</v>
      </c>
      <c r="S150" s="400">
        <v>0</v>
      </c>
      <c r="T150" s="402"/>
      <c r="U150" s="400">
        <v>22.237500000000001</v>
      </c>
      <c r="V150" s="400">
        <v>22.237500000000001</v>
      </c>
      <c r="W150" s="402"/>
      <c r="X150" s="400"/>
      <c r="Y150" s="400"/>
      <c r="Z150" s="402"/>
      <c r="AA150" s="402"/>
      <c r="AB150" s="402"/>
      <c r="AC150" s="402"/>
      <c r="AD150" s="400">
        <v>0</v>
      </c>
      <c r="AE150" s="400">
        <v>0</v>
      </c>
      <c r="AF150" s="402"/>
      <c r="AG150" s="400">
        <v>0</v>
      </c>
      <c r="AH150" s="400">
        <v>0</v>
      </c>
      <c r="AI150" s="402"/>
      <c r="AJ150" s="400">
        <v>0</v>
      </c>
      <c r="AK150" s="400">
        <v>0</v>
      </c>
      <c r="AL150" s="402"/>
      <c r="AM150" s="400">
        <v>0</v>
      </c>
      <c r="AN150" s="400">
        <v>0</v>
      </c>
      <c r="AO150" s="402"/>
      <c r="AP150" s="400">
        <v>0</v>
      </c>
      <c r="AQ150" s="400">
        <v>0</v>
      </c>
      <c r="AR150" s="402"/>
      <c r="AS150" s="400">
        <v>0</v>
      </c>
      <c r="AT150" s="400">
        <v>0</v>
      </c>
      <c r="AU150" s="402"/>
      <c r="AV150" s="400">
        <v>0</v>
      </c>
      <c r="AW150" s="400">
        <v>0</v>
      </c>
      <c r="AX150" s="402"/>
      <c r="AY150" s="400">
        <v>0</v>
      </c>
      <c r="AZ150" s="400">
        <v>0</v>
      </c>
      <c r="BA150" s="402"/>
      <c r="BB150" s="400">
        <v>0</v>
      </c>
      <c r="BC150" s="400">
        <v>0</v>
      </c>
      <c r="BD150" s="402"/>
      <c r="BE150" s="400"/>
      <c r="BF150" s="400"/>
      <c r="BG150" s="402"/>
      <c r="BH150" s="402"/>
      <c r="BI150" s="402"/>
      <c r="BJ150" s="402"/>
      <c r="BK150" s="400">
        <v>22.237500000000001</v>
      </c>
      <c r="BL150" s="400">
        <v>22.237500000000001</v>
      </c>
      <c r="BM150" s="402"/>
      <c r="BN150" s="400">
        <v>0</v>
      </c>
      <c r="BO150" s="400">
        <v>0</v>
      </c>
      <c r="BP150" s="402"/>
      <c r="BQ150" s="403">
        <v>0</v>
      </c>
      <c r="BR150" s="403">
        <v>0</v>
      </c>
      <c r="BS150" s="402"/>
      <c r="BT150" s="403">
        <v>0</v>
      </c>
      <c r="BU150" s="403">
        <v>0</v>
      </c>
      <c r="BV150" s="403"/>
      <c r="BW150" s="384"/>
      <c r="BX150" s="408">
        <f t="shared" si="50"/>
        <v>0</v>
      </c>
      <c r="BY150" s="408">
        <f t="shared" si="50"/>
        <v>0</v>
      </c>
      <c r="BZ150" s="408">
        <f t="shared" si="50"/>
        <v>0</v>
      </c>
      <c r="CA150" s="408">
        <f t="shared" si="59"/>
        <v>0</v>
      </c>
      <c r="CB150" s="408">
        <f t="shared" si="59"/>
        <v>0</v>
      </c>
      <c r="CC150" s="408">
        <f t="shared" si="59"/>
        <v>0</v>
      </c>
      <c r="CD150" s="409">
        <f t="shared" si="51"/>
        <v>0</v>
      </c>
      <c r="CE150" s="409">
        <f t="shared" si="51"/>
        <v>0</v>
      </c>
      <c r="CF150" s="409">
        <f t="shared" si="51"/>
        <v>0</v>
      </c>
      <c r="CG150" s="409">
        <f t="shared" si="52"/>
        <v>0</v>
      </c>
      <c r="CH150" s="409">
        <f t="shared" si="52"/>
        <v>0</v>
      </c>
      <c r="CI150" s="409">
        <f t="shared" si="52"/>
        <v>0</v>
      </c>
      <c r="CJ150" s="408">
        <f t="shared" si="53"/>
        <v>0</v>
      </c>
      <c r="CK150" s="408">
        <f t="shared" si="53"/>
        <v>0</v>
      </c>
      <c r="CL150" s="408">
        <f t="shared" si="53"/>
        <v>0</v>
      </c>
      <c r="CM150" s="384"/>
      <c r="CN150" s="410">
        <f t="shared" si="54"/>
        <v>0</v>
      </c>
      <c r="CO150" s="399">
        <f t="shared" si="57"/>
        <v>0</v>
      </c>
      <c r="CP150" s="399">
        <f t="shared" si="58"/>
        <v>0</v>
      </c>
      <c r="CQ150" s="333">
        <f t="shared" si="55"/>
        <v>0</v>
      </c>
      <c r="CR150" s="333">
        <f t="shared" si="55"/>
        <v>0</v>
      </c>
      <c r="CS150" s="333">
        <f t="shared" si="55"/>
        <v>0</v>
      </c>
      <c r="CT150" s="333">
        <f t="shared" si="56"/>
        <v>0</v>
      </c>
      <c r="CU150" s="333">
        <f t="shared" si="56"/>
        <v>0</v>
      </c>
      <c r="CV150" s="333">
        <f t="shared" si="56"/>
        <v>0</v>
      </c>
    </row>
    <row r="151" spans="1:100" s="418" customFormat="1" ht="17.25" customHeight="1">
      <c r="A151" s="407" t="s">
        <v>357</v>
      </c>
      <c r="B151" s="377" t="s">
        <v>357</v>
      </c>
      <c r="C151" s="373" t="s">
        <v>357</v>
      </c>
      <c r="D151" s="377" t="s">
        <v>363</v>
      </c>
      <c r="E151" s="413"/>
      <c r="F151" s="412">
        <v>10.103300000000001</v>
      </c>
      <c r="G151" s="401">
        <v>10.103300000000001</v>
      </c>
      <c r="H151" s="413"/>
      <c r="I151" s="412">
        <v>0</v>
      </c>
      <c r="J151" s="401">
        <v>0</v>
      </c>
      <c r="K151" s="413"/>
      <c r="L151" s="412">
        <v>10.103300000000001</v>
      </c>
      <c r="M151" s="401">
        <v>10.103300000000001</v>
      </c>
      <c r="N151" s="413"/>
      <c r="O151" s="414">
        <v>0</v>
      </c>
      <c r="P151" s="400">
        <v>0</v>
      </c>
      <c r="Q151" s="413"/>
      <c r="R151" s="412">
        <v>0</v>
      </c>
      <c r="S151" s="401">
        <v>0</v>
      </c>
      <c r="T151" s="413"/>
      <c r="U151" s="414">
        <v>0</v>
      </c>
      <c r="V151" s="400">
        <v>0</v>
      </c>
      <c r="W151" s="413"/>
      <c r="X151" s="413"/>
      <c r="Y151" s="402"/>
      <c r="Z151" s="413"/>
      <c r="AA151" s="413"/>
      <c r="AB151" s="402"/>
      <c r="AC151" s="413"/>
      <c r="AD151" s="412">
        <v>10.103300000000001</v>
      </c>
      <c r="AE151" s="401">
        <v>10.103300000000001</v>
      </c>
      <c r="AF151" s="413"/>
      <c r="AG151" s="412">
        <v>8.4192999999999998</v>
      </c>
      <c r="AH151" s="401">
        <v>8.4192999999999998</v>
      </c>
      <c r="AI151" s="413"/>
      <c r="AJ151" s="412">
        <v>10.103300000000001</v>
      </c>
      <c r="AK151" s="401">
        <v>10.103300000000001</v>
      </c>
      <c r="AL151" s="413"/>
      <c r="AM151" s="412">
        <v>10.103300000000001</v>
      </c>
      <c r="AN151" s="401">
        <v>10.103300000000001</v>
      </c>
      <c r="AO151" s="413"/>
      <c r="AP151" s="412">
        <v>0</v>
      </c>
      <c r="AQ151" s="401">
        <v>0</v>
      </c>
      <c r="AR151" s="413"/>
      <c r="AS151" s="412">
        <v>0</v>
      </c>
      <c r="AT151" s="401">
        <v>0</v>
      </c>
      <c r="AU151" s="413"/>
      <c r="AV151" s="412">
        <v>8.0398825899999995</v>
      </c>
      <c r="AW151" s="401">
        <v>8.0398825899999995</v>
      </c>
      <c r="AX151" s="413"/>
      <c r="AY151" s="412">
        <v>8.0398825899999995</v>
      </c>
      <c r="AZ151" s="401">
        <v>8.0398825899999995</v>
      </c>
      <c r="BA151" s="413"/>
      <c r="BB151" s="412">
        <v>8.0398825899999995</v>
      </c>
      <c r="BC151" s="401">
        <v>8.0398825899999995</v>
      </c>
      <c r="BD151" s="413"/>
      <c r="BE151" s="413"/>
      <c r="BF151" s="402"/>
      <c r="BG151" s="413"/>
      <c r="BH151" s="413"/>
      <c r="BI151" s="402"/>
      <c r="BJ151" s="413"/>
      <c r="BK151" s="414">
        <v>-8.0398825899999995</v>
      </c>
      <c r="BL151" s="400">
        <v>-8.0398825899999995</v>
      </c>
      <c r="BM151" s="413"/>
      <c r="BN151" s="412">
        <v>2.06341741</v>
      </c>
      <c r="BO151" s="401">
        <v>2.06341741</v>
      </c>
      <c r="BP151" s="413"/>
      <c r="BQ151" s="415">
        <v>79.576797580999994</v>
      </c>
      <c r="BR151" s="416">
        <v>79.576797580999994</v>
      </c>
      <c r="BS151" s="413"/>
      <c r="BT151" s="415">
        <v>79.576797580999994</v>
      </c>
      <c r="BU151" s="416">
        <v>79.576797580999994</v>
      </c>
      <c r="BV151" s="416"/>
      <c r="BW151" s="384"/>
      <c r="BX151" s="408">
        <f t="shared" si="50"/>
        <v>0</v>
      </c>
      <c r="BY151" s="408">
        <f t="shared" si="50"/>
        <v>0</v>
      </c>
      <c r="BZ151" s="408">
        <f t="shared" si="50"/>
        <v>0</v>
      </c>
      <c r="CA151" s="408">
        <f t="shared" si="59"/>
        <v>0</v>
      </c>
      <c r="CB151" s="408">
        <f t="shared" si="59"/>
        <v>0</v>
      </c>
      <c r="CC151" s="408">
        <f t="shared" si="59"/>
        <v>0</v>
      </c>
      <c r="CD151" s="409">
        <f t="shared" si="51"/>
        <v>0</v>
      </c>
      <c r="CE151" s="409">
        <f t="shared" si="51"/>
        <v>8.0398825899999995</v>
      </c>
      <c r="CF151" s="409">
        <f t="shared" si="51"/>
        <v>8.0398825899999995</v>
      </c>
      <c r="CG151" s="409">
        <f t="shared" si="52"/>
        <v>0</v>
      </c>
      <c r="CH151" s="409">
        <f t="shared" si="52"/>
        <v>-8.0398825899999995</v>
      </c>
      <c r="CI151" s="409">
        <f t="shared" si="52"/>
        <v>-8.0398825899999995</v>
      </c>
      <c r="CJ151" s="408">
        <f t="shared" si="53"/>
        <v>0</v>
      </c>
      <c r="CK151" s="408">
        <f t="shared" si="53"/>
        <v>0</v>
      </c>
      <c r="CL151" s="408">
        <f t="shared" si="53"/>
        <v>0</v>
      </c>
      <c r="CM151" s="384"/>
      <c r="CN151" s="410">
        <f t="shared" si="54"/>
        <v>0</v>
      </c>
      <c r="CO151" s="399">
        <f t="shared" si="57"/>
        <v>0</v>
      </c>
      <c r="CP151" s="399">
        <f t="shared" si="58"/>
        <v>0</v>
      </c>
      <c r="CQ151" s="333">
        <f t="shared" si="55"/>
        <v>0</v>
      </c>
      <c r="CR151" s="333">
        <f t="shared" si="55"/>
        <v>0</v>
      </c>
      <c r="CS151" s="333">
        <f t="shared" si="55"/>
        <v>0</v>
      </c>
      <c r="CT151" s="333">
        <f t="shared" si="56"/>
        <v>0</v>
      </c>
      <c r="CU151" s="333">
        <f t="shared" si="56"/>
        <v>0</v>
      </c>
      <c r="CV151" s="333">
        <f t="shared" si="56"/>
        <v>0</v>
      </c>
    </row>
    <row r="152" spans="1:100" s="418" customFormat="1" ht="17.25" customHeight="1">
      <c r="A152" s="407" t="s">
        <v>357</v>
      </c>
      <c r="B152" s="377" t="s">
        <v>357</v>
      </c>
      <c r="C152" s="373" t="s">
        <v>357</v>
      </c>
      <c r="D152" s="377" t="s">
        <v>364</v>
      </c>
      <c r="E152" s="413"/>
      <c r="F152" s="414">
        <v>12.1342</v>
      </c>
      <c r="G152" s="400">
        <v>12.1342</v>
      </c>
      <c r="H152" s="413"/>
      <c r="I152" s="412">
        <v>0</v>
      </c>
      <c r="J152" s="401">
        <v>0</v>
      </c>
      <c r="K152" s="413"/>
      <c r="L152" s="414">
        <v>12.1342</v>
      </c>
      <c r="M152" s="400">
        <v>12.1342</v>
      </c>
      <c r="N152" s="413"/>
      <c r="O152" s="412">
        <v>0</v>
      </c>
      <c r="P152" s="401">
        <v>0</v>
      </c>
      <c r="Q152" s="413"/>
      <c r="R152" s="412">
        <v>0</v>
      </c>
      <c r="S152" s="401">
        <v>0</v>
      </c>
      <c r="T152" s="413"/>
      <c r="U152" s="412">
        <v>0</v>
      </c>
      <c r="V152" s="401">
        <v>0</v>
      </c>
      <c r="W152" s="413"/>
      <c r="X152" s="413"/>
      <c r="Y152" s="402"/>
      <c r="Z152" s="413"/>
      <c r="AA152" s="413"/>
      <c r="AB152" s="402"/>
      <c r="AC152" s="413"/>
      <c r="AD152" s="414">
        <v>12.1342</v>
      </c>
      <c r="AE152" s="400">
        <v>12.1342</v>
      </c>
      <c r="AF152" s="413"/>
      <c r="AG152" s="414">
        <v>10.1119</v>
      </c>
      <c r="AH152" s="400">
        <v>10.1119</v>
      </c>
      <c r="AI152" s="413"/>
      <c r="AJ152" s="414">
        <v>12.1342</v>
      </c>
      <c r="AK152" s="400">
        <v>12.1342</v>
      </c>
      <c r="AL152" s="413"/>
      <c r="AM152" s="414">
        <v>12.1342</v>
      </c>
      <c r="AN152" s="400">
        <v>12.1342</v>
      </c>
      <c r="AO152" s="413"/>
      <c r="AP152" s="412">
        <v>0</v>
      </c>
      <c r="AQ152" s="401">
        <v>0</v>
      </c>
      <c r="AR152" s="413"/>
      <c r="AS152" s="412">
        <v>0</v>
      </c>
      <c r="AT152" s="401">
        <v>0</v>
      </c>
      <c r="AU152" s="413"/>
      <c r="AV152" s="414">
        <v>11.50392356</v>
      </c>
      <c r="AW152" s="400">
        <v>11.50392356</v>
      </c>
      <c r="AX152" s="413"/>
      <c r="AY152" s="414">
        <v>11.50392356</v>
      </c>
      <c r="AZ152" s="400">
        <v>11.50392356</v>
      </c>
      <c r="BA152" s="413"/>
      <c r="BB152" s="414">
        <v>11.50392356</v>
      </c>
      <c r="BC152" s="400">
        <v>11.50392356</v>
      </c>
      <c r="BD152" s="413"/>
      <c r="BE152" s="413"/>
      <c r="BF152" s="402"/>
      <c r="BG152" s="413"/>
      <c r="BH152" s="413"/>
      <c r="BI152" s="402"/>
      <c r="BJ152" s="413"/>
      <c r="BK152" s="414">
        <v>-11.50392356</v>
      </c>
      <c r="BL152" s="400">
        <v>-11.50392356</v>
      </c>
      <c r="BM152" s="413"/>
      <c r="BN152" s="414">
        <v>0.63027644000000005</v>
      </c>
      <c r="BO152" s="400">
        <v>0.63027644000000005</v>
      </c>
      <c r="BP152" s="413"/>
      <c r="BQ152" s="417">
        <v>94.805784970999994</v>
      </c>
      <c r="BR152" s="403">
        <v>94.805784970999994</v>
      </c>
      <c r="BS152" s="413"/>
      <c r="BT152" s="417">
        <v>94.805784970999994</v>
      </c>
      <c r="BU152" s="403">
        <v>94.805784970999994</v>
      </c>
      <c r="BV152" s="416"/>
      <c r="BW152" s="384"/>
      <c r="BX152" s="408">
        <f t="shared" si="50"/>
        <v>0</v>
      </c>
      <c r="BY152" s="408">
        <f t="shared" si="50"/>
        <v>0</v>
      </c>
      <c r="BZ152" s="408">
        <f t="shared" si="50"/>
        <v>0</v>
      </c>
      <c r="CA152" s="408">
        <f t="shared" si="59"/>
        <v>0</v>
      </c>
      <c r="CB152" s="408">
        <f t="shared" si="59"/>
        <v>0</v>
      </c>
      <c r="CC152" s="408">
        <f t="shared" si="59"/>
        <v>0</v>
      </c>
      <c r="CD152" s="409">
        <f t="shared" si="51"/>
        <v>0</v>
      </c>
      <c r="CE152" s="409">
        <f t="shared" si="51"/>
        <v>11.50392356</v>
      </c>
      <c r="CF152" s="409">
        <f t="shared" si="51"/>
        <v>11.50392356</v>
      </c>
      <c r="CG152" s="409">
        <f t="shared" si="52"/>
        <v>0</v>
      </c>
      <c r="CH152" s="409">
        <f t="shared" si="52"/>
        <v>-11.50392356</v>
      </c>
      <c r="CI152" s="409">
        <f t="shared" si="52"/>
        <v>-11.50392356</v>
      </c>
      <c r="CJ152" s="408">
        <f t="shared" si="53"/>
        <v>0</v>
      </c>
      <c r="CK152" s="408">
        <f t="shared" si="53"/>
        <v>0</v>
      </c>
      <c r="CL152" s="408">
        <f t="shared" si="53"/>
        <v>0</v>
      </c>
      <c r="CM152" s="384"/>
      <c r="CN152" s="410">
        <f t="shared" si="54"/>
        <v>0</v>
      </c>
      <c r="CO152" s="399">
        <f t="shared" si="57"/>
        <v>0</v>
      </c>
      <c r="CP152" s="399">
        <f t="shared" si="58"/>
        <v>0</v>
      </c>
      <c r="CQ152" s="333">
        <f t="shared" si="55"/>
        <v>0</v>
      </c>
      <c r="CR152" s="333">
        <f t="shared" si="55"/>
        <v>0</v>
      </c>
      <c r="CS152" s="333">
        <f t="shared" si="55"/>
        <v>0</v>
      </c>
      <c r="CT152" s="333">
        <f t="shared" si="56"/>
        <v>0</v>
      </c>
      <c r="CU152" s="333">
        <f t="shared" si="56"/>
        <v>0</v>
      </c>
      <c r="CV152" s="333">
        <f t="shared" si="56"/>
        <v>0</v>
      </c>
    </row>
    <row r="153" spans="1:100" s="418" customFormat="1" ht="17.25" customHeight="1">
      <c r="A153" s="407" t="s">
        <v>357</v>
      </c>
      <c r="B153" s="377" t="s">
        <v>357</v>
      </c>
      <c r="C153" s="373" t="s">
        <v>357</v>
      </c>
      <c r="D153" s="377" t="s">
        <v>366</v>
      </c>
      <c r="E153" s="413"/>
      <c r="F153" s="414">
        <v>0</v>
      </c>
      <c r="G153" s="400">
        <v>0</v>
      </c>
      <c r="H153" s="413"/>
      <c r="I153" s="412">
        <v>0</v>
      </c>
      <c r="J153" s="401">
        <v>0</v>
      </c>
      <c r="K153" s="413"/>
      <c r="L153" s="414">
        <v>0</v>
      </c>
      <c r="M153" s="400">
        <v>0</v>
      </c>
      <c r="N153" s="413"/>
      <c r="O153" s="412">
        <v>2.5741000000000001</v>
      </c>
      <c r="P153" s="401">
        <v>2.5741000000000001</v>
      </c>
      <c r="Q153" s="413"/>
      <c r="R153" s="412">
        <v>0.18515000000000001</v>
      </c>
      <c r="S153" s="401">
        <v>0.18515000000000001</v>
      </c>
      <c r="T153" s="413"/>
      <c r="U153" s="412">
        <v>2.7592500000000002</v>
      </c>
      <c r="V153" s="401">
        <v>2.7592500000000002</v>
      </c>
      <c r="W153" s="413"/>
      <c r="X153" s="413"/>
      <c r="Y153" s="402"/>
      <c r="Z153" s="413"/>
      <c r="AA153" s="413"/>
      <c r="AB153" s="402"/>
      <c r="AC153" s="413"/>
      <c r="AD153" s="414">
        <v>0.18515000000000001</v>
      </c>
      <c r="AE153" s="400">
        <v>0.18515000000000001</v>
      </c>
      <c r="AF153" s="413"/>
      <c r="AG153" s="414">
        <v>0</v>
      </c>
      <c r="AH153" s="400">
        <v>0</v>
      </c>
      <c r="AI153" s="413"/>
      <c r="AJ153" s="414">
        <v>0</v>
      </c>
      <c r="AK153" s="400">
        <v>0</v>
      </c>
      <c r="AL153" s="413"/>
      <c r="AM153" s="414">
        <v>0</v>
      </c>
      <c r="AN153" s="400">
        <v>0</v>
      </c>
      <c r="AO153" s="413"/>
      <c r="AP153" s="412">
        <v>0</v>
      </c>
      <c r="AQ153" s="401">
        <v>0</v>
      </c>
      <c r="AR153" s="413"/>
      <c r="AS153" s="412">
        <v>0</v>
      </c>
      <c r="AT153" s="401">
        <v>0</v>
      </c>
      <c r="AU153" s="413"/>
      <c r="AV153" s="414">
        <v>0</v>
      </c>
      <c r="AW153" s="400">
        <v>0</v>
      </c>
      <c r="AX153" s="413"/>
      <c r="AY153" s="414">
        <v>0</v>
      </c>
      <c r="AZ153" s="400">
        <v>0</v>
      </c>
      <c r="BA153" s="413"/>
      <c r="BB153" s="414">
        <v>0</v>
      </c>
      <c r="BC153" s="400">
        <v>0</v>
      </c>
      <c r="BD153" s="413"/>
      <c r="BE153" s="413"/>
      <c r="BF153" s="402"/>
      <c r="BG153" s="413"/>
      <c r="BH153" s="413"/>
      <c r="BI153" s="402"/>
      <c r="BJ153" s="413"/>
      <c r="BK153" s="414">
        <v>2.7592500000000002</v>
      </c>
      <c r="BL153" s="400">
        <v>2.7592500000000002</v>
      </c>
      <c r="BM153" s="413"/>
      <c r="BN153" s="414">
        <v>0</v>
      </c>
      <c r="BO153" s="400">
        <v>0</v>
      </c>
      <c r="BP153" s="413"/>
      <c r="BQ153" s="417">
        <v>0</v>
      </c>
      <c r="BR153" s="403">
        <v>0</v>
      </c>
      <c r="BS153" s="413"/>
      <c r="BT153" s="417">
        <v>0</v>
      </c>
      <c r="BU153" s="403">
        <v>0</v>
      </c>
      <c r="BV153" s="403"/>
      <c r="BW153" s="384"/>
      <c r="BX153" s="408">
        <f t="shared" si="50"/>
        <v>0</v>
      </c>
      <c r="BY153" s="408">
        <f t="shared" si="50"/>
        <v>0</v>
      </c>
      <c r="BZ153" s="408">
        <f t="shared" si="50"/>
        <v>0</v>
      </c>
      <c r="CA153" s="408">
        <f t="shared" si="59"/>
        <v>0</v>
      </c>
      <c r="CB153" s="408">
        <f t="shared" si="59"/>
        <v>0</v>
      </c>
      <c r="CC153" s="408">
        <f t="shared" si="59"/>
        <v>0</v>
      </c>
      <c r="CD153" s="409">
        <f t="shared" si="51"/>
        <v>0</v>
      </c>
      <c r="CE153" s="409">
        <f t="shared" si="51"/>
        <v>0</v>
      </c>
      <c r="CF153" s="409">
        <f t="shared" si="51"/>
        <v>0</v>
      </c>
      <c r="CG153" s="409">
        <f t="shared" si="52"/>
        <v>0</v>
      </c>
      <c r="CH153" s="409">
        <f t="shared" si="52"/>
        <v>0</v>
      </c>
      <c r="CI153" s="409">
        <f t="shared" si="52"/>
        <v>0</v>
      </c>
      <c r="CJ153" s="408">
        <f t="shared" si="53"/>
        <v>0</v>
      </c>
      <c r="CK153" s="408">
        <f t="shared" si="53"/>
        <v>0</v>
      </c>
      <c r="CL153" s="408">
        <f t="shared" si="53"/>
        <v>0</v>
      </c>
      <c r="CM153" s="384"/>
      <c r="CN153" s="410">
        <f t="shared" si="54"/>
        <v>0</v>
      </c>
      <c r="CO153" s="399">
        <f t="shared" si="57"/>
        <v>0</v>
      </c>
      <c r="CP153" s="399">
        <f t="shared" si="58"/>
        <v>0</v>
      </c>
      <c r="CQ153" s="333">
        <f t="shared" si="55"/>
        <v>0</v>
      </c>
      <c r="CR153" s="333">
        <f t="shared" si="55"/>
        <v>0</v>
      </c>
      <c r="CS153" s="333">
        <f t="shared" si="55"/>
        <v>0</v>
      </c>
      <c r="CT153" s="333">
        <f t="shared" si="56"/>
        <v>0</v>
      </c>
      <c r="CU153" s="333">
        <f t="shared" si="56"/>
        <v>0.18515000000000001</v>
      </c>
      <c r="CV153" s="333">
        <f t="shared" si="56"/>
        <v>0.18515000000000001</v>
      </c>
    </row>
    <row r="154" spans="1:100" s="418" customFormat="1" ht="17.25" customHeight="1">
      <c r="A154" s="407" t="s">
        <v>357</v>
      </c>
      <c r="B154" s="377" t="s">
        <v>357</v>
      </c>
      <c r="C154" s="373" t="s">
        <v>357</v>
      </c>
      <c r="D154" s="377" t="s">
        <v>367</v>
      </c>
      <c r="E154" s="413"/>
      <c r="F154" s="412">
        <v>0.27410000000000001</v>
      </c>
      <c r="G154" s="401">
        <v>0.27410000000000001</v>
      </c>
      <c r="H154" s="413"/>
      <c r="I154" s="412">
        <v>0</v>
      </c>
      <c r="J154" s="401">
        <v>0</v>
      </c>
      <c r="K154" s="413"/>
      <c r="L154" s="412">
        <v>0.27410000000000001</v>
      </c>
      <c r="M154" s="401">
        <v>0.27410000000000001</v>
      </c>
      <c r="N154" s="413"/>
      <c r="O154" s="414">
        <v>0</v>
      </c>
      <c r="P154" s="400">
        <v>0</v>
      </c>
      <c r="Q154" s="413"/>
      <c r="R154" s="414">
        <v>0</v>
      </c>
      <c r="S154" s="400">
        <v>0</v>
      </c>
      <c r="T154" s="413"/>
      <c r="U154" s="414">
        <v>0</v>
      </c>
      <c r="V154" s="400">
        <v>0</v>
      </c>
      <c r="W154" s="413"/>
      <c r="X154" s="413"/>
      <c r="Y154" s="402"/>
      <c r="Z154" s="413"/>
      <c r="AA154" s="413"/>
      <c r="AB154" s="402"/>
      <c r="AC154" s="413"/>
      <c r="AD154" s="414">
        <v>0.27410000000000001</v>
      </c>
      <c r="AE154" s="400">
        <v>0.27410000000000001</v>
      </c>
      <c r="AF154" s="413"/>
      <c r="AG154" s="412">
        <v>0.27410000000000001</v>
      </c>
      <c r="AH154" s="401">
        <v>0.27410000000000001</v>
      </c>
      <c r="AI154" s="413"/>
      <c r="AJ154" s="412">
        <v>0.27410000000000001</v>
      </c>
      <c r="AK154" s="401">
        <v>0.27410000000000001</v>
      </c>
      <c r="AL154" s="413"/>
      <c r="AM154" s="412">
        <v>0.27410000000000001</v>
      </c>
      <c r="AN154" s="401">
        <v>0.27410000000000001</v>
      </c>
      <c r="AO154" s="413"/>
      <c r="AP154" s="412">
        <v>0</v>
      </c>
      <c r="AQ154" s="401">
        <v>0</v>
      </c>
      <c r="AR154" s="413"/>
      <c r="AS154" s="412">
        <v>0</v>
      </c>
      <c r="AT154" s="401">
        <v>0</v>
      </c>
      <c r="AU154" s="413"/>
      <c r="AV154" s="412">
        <v>9.2540709999999998E-2</v>
      </c>
      <c r="AW154" s="401">
        <v>9.2540709999999998E-2</v>
      </c>
      <c r="AX154" s="413"/>
      <c r="AY154" s="412">
        <v>9.2540709999999998E-2</v>
      </c>
      <c r="AZ154" s="401">
        <v>9.2540709999999998E-2</v>
      </c>
      <c r="BA154" s="413"/>
      <c r="BB154" s="412">
        <v>9.2540709999999998E-2</v>
      </c>
      <c r="BC154" s="401">
        <v>9.2540709999999998E-2</v>
      </c>
      <c r="BD154" s="413"/>
      <c r="BE154" s="413"/>
      <c r="BF154" s="402"/>
      <c r="BG154" s="413"/>
      <c r="BH154" s="413"/>
      <c r="BI154" s="402"/>
      <c r="BJ154" s="413"/>
      <c r="BK154" s="414">
        <v>-9.2540709999999998E-2</v>
      </c>
      <c r="BL154" s="400">
        <v>-9.2540709999999998E-2</v>
      </c>
      <c r="BM154" s="413"/>
      <c r="BN154" s="412">
        <v>0.18155929000000001</v>
      </c>
      <c r="BO154" s="401">
        <v>0.18155929000000001</v>
      </c>
      <c r="BP154" s="413"/>
      <c r="BQ154" s="415">
        <v>33.761659977999997</v>
      </c>
      <c r="BR154" s="416">
        <v>33.761659977999997</v>
      </c>
      <c r="BS154" s="413"/>
      <c r="BT154" s="415">
        <v>33.761659977999997</v>
      </c>
      <c r="BU154" s="416">
        <v>33.761659977999997</v>
      </c>
      <c r="BV154" s="403"/>
      <c r="BW154" s="384"/>
      <c r="BX154" s="408">
        <f t="shared" si="50"/>
        <v>0</v>
      </c>
      <c r="BY154" s="408">
        <f t="shared" si="50"/>
        <v>0</v>
      </c>
      <c r="BZ154" s="408">
        <f t="shared" si="50"/>
        <v>0</v>
      </c>
      <c r="CA154" s="408">
        <f t="shared" si="59"/>
        <v>0</v>
      </c>
      <c r="CB154" s="408">
        <f t="shared" si="59"/>
        <v>0</v>
      </c>
      <c r="CC154" s="408">
        <f t="shared" si="59"/>
        <v>0</v>
      </c>
      <c r="CD154" s="409">
        <f t="shared" si="51"/>
        <v>0</v>
      </c>
      <c r="CE154" s="409">
        <f t="shared" si="51"/>
        <v>9.2540709999999998E-2</v>
      </c>
      <c r="CF154" s="409">
        <f t="shared" si="51"/>
        <v>9.2540709999999998E-2</v>
      </c>
      <c r="CG154" s="409">
        <f t="shared" si="52"/>
        <v>0</v>
      </c>
      <c r="CH154" s="409">
        <f t="shared" si="52"/>
        <v>-9.2540709999999998E-2</v>
      </c>
      <c r="CI154" s="409">
        <f t="shared" si="52"/>
        <v>-9.2540709999999998E-2</v>
      </c>
      <c r="CJ154" s="408">
        <f t="shared" si="53"/>
        <v>0</v>
      </c>
      <c r="CK154" s="408">
        <f t="shared" si="53"/>
        <v>0</v>
      </c>
      <c r="CL154" s="408">
        <f t="shared" si="53"/>
        <v>0</v>
      </c>
      <c r="CM154" s="384"/>
      <c r="CN154" s="410">
        <f t="shared" si="54"/>
        <v>0</v>
      </c>
      <c r="CO154" s="399">
        <f t="shared" si="57"/>
        <v>0</v>
      </c>
      <c r="CP154" s="399">
        <f t="shared" si="58"/>
        <v>0</v>
      </c>
      <c r="CQ154" s="333">
        <f t="shared" si="55"/>
        <v>0</v>
      </c>
      <c r="CR154" s="333">
        <f t="shared" si="55"/>
        <v>0</v>
      </c>
      <c r="CS154" s="333">
        <f t="shared" si="55"/>
        <v>0</v>
      </c>
      <c r="CT154" s="333">
        <f t="shared" si="56"/>
        <v>0</v>
      </c>
      <c r="CU154" s="333">
        <f t="shared" si="56"/>
        <v>0</v>
      </c>
      <c r="CV154" s="333">
        <f t="shared" si="56"/>
        <v>0</v>
      </c>
    </row>
    <row r="155" spans="1:100" s="418" customFormat="1" ht="17.25" customHeight="1">
      <c r="A155" s="407" t="s">
        <v>357</v>
      </c>
      <c r="B155" s="377" t="s">
        <v>357</v>
      </c>
      <c r="C155" s="373" t="s">
        <v>357</v>
      </c>
      <c r="D155" s="377" t="s">
        <v>368</v>
      </c>
      <c r="E155" s="413"/>
      <c r="F155" s="414">
        <v>0.4</v>
      </c>
      <c r="G155" s="400">
        <v>0.4</v>
      </c>
      <c r="H155" s="413"/>
      <c r="I155" s="412">
        <v>0</v>
      </c>
      <c r="J155" s="401">
        <v>0</v>
      </c>
      <c r="K155" s="413"/>
      <c r="L155" s="414">
        <v>0.4</v>
      </c>
      <c r="M155" s="400">
        <v>0.4</v>
      </c>
      <c r="N155" s="413"/>
      <c r="O155" s="412">
        <v>0</v>
      </c>
      <c r="P155" s="401">
        <v>0</v>
      </c>
      <c r="Q155" s="413"/>
      <c r="R155" s="412">
        <v>0</v>
      </c>
      <c r="S155" s="401">
        <v>0</v>
      </c>
      <c r="T155" s="413"/>
      <c r="U155" s="412">
        <v>0</v>
      </c>
      <c r="V155" s="401">
        <v>0</v>
      </c>
      <c r="W155" s="413"/>
      <c r="X155" s="413"/>
      <c r="Y155" s="402"/>
      <c r="Z155" s="413"/>
      <c r="AA155" s="413"/>
      <c r="AB155" s="402"/>
      <c r="AC155" s="413"/>
      <c r="AD155" s="414">
        <v>0.4</v>
      </c>
      <c r="AE155" s="400">
        <v>0.4</v>
      </c>
      <c r="AF155" s="413"/>
      <c r="AG155" s="414">
        <v>0.3332</v>
      </c>
      <c r="AH155" s="400">
        <v>0.3332</v>
      </c>
      <c r="AI155" s="413"/>
      <c r="AJ155" s="414">
        <v>0.4</v>
      </c>
      <c r="AK155" s="400">
        <v>0.4</v>
      </c>
      <c r="AL155" s="413"/>
      <c r="AM155" s="414">
        <v>0.4</v>
      </c>
      <c r="AN155" s="400">
        <v>0.4</v>
      </c>
      <c r="AO155" s="413"/>
      <c r="AP155" s="412">
        <v>0</v>
      </c>
      <c r="AQ155" s="401">
        <v>0</v>
      </c>
      <c r="AR155" s="413"/>
      <c r="AS155" s="412">
        <v>9.9000000000000005E-2</v>
      </c>
      <c r="AT155" s="401">
        <v>9.9000000000000005E-2</v>
      </c>
      <c r="AU155" s="413"/>
      <c r="AV155" s="412">
        <v>0.22458581999999999</v>
      </c>
      <c r="AW155" s="401">
        <v>0.22458581999999999</v>
      </c>
      <c r="AX155" s="413"/>
      <c r="AY155" s="412">
        <v>0.32358582000000002</v>
      </c>
      <c r="AZ155" s="401">
        <v>0.32358582000000002</v>
      </c>
      <c r="BA155" s="413"/>
      <c r="BB155" s="412">
        <v>0.22458581999999999</v>
      </c>
      <c r="BC155" s="401">
        <v>0.22458581999999999</v>
      </c>
      <c r="BD155" s="413"/>
      <c r="BE155" s="413"/>
      <c r="BF155" s="402"/>
      <c r="BG155" s="413"/>
      <c r="BH155" s="413"/>
      <c r="BI155" s="402"/>
      <c r="BJ155" s="413"/>
      <c r="BK155" s="412">
        <v>-0.22458581999999999</v>
      </c>
      <c r="BL155" s="401">
        <v>-0.22458581999999999</v>
      </c>
      <c r="BM155" s="413"/>
      <c r="BN155" s="414">
        <v>0.17541418</v>
      </c>
      <c r="BO155" s="400">
        <v>0.17541418</v>
      </c>
      <c r="BP155" s="413"/>
      <c r="BQ155" s="415">
        <v>56.146455000000003</v>
      </c>
      <c r="BR155" s="416">
        <v>56.146455000000003</v>
      </c>
      <c r="BS155" s="413"/>
      <c r="BT155" s="415">
        <v>80.896455000000003</v>
      </c>
      <c r="BU155" s="416">
        <v>80.896455000000003</v>
      </c>
      <c r="BV155" s="416"/>
      <c r="BW155" s="384"/>
      <c r="BX155" s="408">
        <f t="shared" si="50"/>
        <v>0</v>
      </c>
      <c r="BY155" s="408">
        <f t="shared" si="50"/>
        <v>0</v>
      </c>
      <c r="BZ155" s="408">
        <f t="shared" si="50"/>
        <v>0</v>
      </c>
      <c r="CA155" s="408">
        <f t="shared" si="59"/>
        <v>0</v>
      </c>
      <c r="CB155" s="408">
        <f t="shared" si="59"/>
        <v>0</v>
      </c>
      <c r="CC155" s="408">
        <f t="shared" si="59"/>
        <v>0</v>
      </c>
      <c r="CD155" s="409">
        <f t="shared" si="51"/>
        <v>0</v>
      </c>
      <c r="CE155" s="409">
        <f t="shared" si="51"/>
        <v>0.22458581999999999</v>
      </c>
      <c r="CF155" s="409">
        <f t="shared" si="51"/>
        <v>0.22458581999999999</v>
      </c>
      <c r="CG155" s="409">
        <f t="shared" si="52"/>
        <v>0</v>
      </c>
      <c r="CH155" s="409">
        <f t="shared" si="52"/>
        <v>-0.22458581999999999</v>
      </c>
      <c r="CI155" s="409">
        <f t="shared" si="52"/>
        <v>-0.22458581999999999</v>
      </c>
      <c r="CJ155" s="408">
        <f t="shared" si="53"/>
        <v>0</v>
      </c>
      <c r="CK155" s="408">
        <f t="shared" si="53"/>
        <v>0</v>
      </c>
      <c r="CL155" s="408">
        <f t="shared" si="53"/>
        <v>0</v>
      </c>
      <c r="CM155" s="384"/>
      <c r="CN155" s="410">
        <f t="shared" si="54"/>
        <v>0</v>
      </c>
      <c r="CO155" s="399">
        <f t="shared" si="57"/>
        <v>0</v>
      </c>
      <c r="CP155" s="399">
        <f t="shared" si="58"/>
        <v>0</v>
      </c>
      <c r="CQ155" s="333">
        <f t="shared" si="55"/>
        <v>0</v>
      </c>
      <c r="CR155" s="333">
        <f t="shared" si="55"/>
        <v>0</v>
      </c>
      <c r="CS155" s="333">
        <f t="shared" si="55"/>
        <v>0</v>
      </c>
      <c r="CT155" s="333">
        <f t="shared" si="56"/>
        <v>0</v>
      </c>
      <c r="CU155" s="333">
        <f t="shared" si="56"/>
        <v>0</v>
      </c>
      <c r="CV155" s="333">
        <f t="shared" si="56"/>
        <v>0</v>
      </c>
    </row>
    <row r="156" spans="1:100" s="418" customFormat="1" ht="17.25" customHeight="1">
      <c r="A156" s="407" t="s">
        <v>357</v>
      </c>
      <c r="B156" s="377" t="s">
        <v>357</v>
      </c>
      <c r="C156" s="373" t="s">
        <v>357</v>
      </c>
      <c r="D156" s="377" t="s">
        <v>369</v>
      </c>
      <c r="E156" s="413"/>
      <c r="F156" s="414">
        <v>0.4</v>
      </c>
      <c r="G156" s="400">
        <v>0.4</v>
      </c>
      <c r="H156" s="413"/>
      <c r="I156" s="412">
        <v>0</v>
      </c>
      <c r="J156" s="401">
        <v>0</v>
      </c>
      <c r="K156" s="413"/>
      <c r="L156" s="414">
        <v>0.4</v>
      </c>
      <c r="M156" s="400">
        <v>0.4</v>
      </c>
      <c r="N156" s="413"/>
      <c r="O156" s="412">
        <v>0</v>
      </c>
      <c r="P156" s="401">
        <v>0</v>
      </c>
      <c r="Q156" s="413"/>
      <c r="R156" s="412">
        <v>0</v>
      </c>
      <c r="S156" s="401">
        <v>0</v>
      </c>
      <c r="T156" s="413"/>
      <c r="U156" s="412">
        <v>0</v>
      </c>
      <c r="V156" s="401">
        <v>0</v>
      </c>
      <c r="W156" s="413"/>
      <c r="X156" s="413"/>
      <c r="Y156" s="402"/>
      <c r="Z156" s="413"/>
      <c r="AA156" s="413"/>
      <c r="AB156" s="402"/>
      <c r="AC156" s="413"/>
      <c r="AD156" s="414">
        <v>0.4</v>
      </c>
      <c r="AE156" s="400">
        <v>0.4</v>
      </c>
      <c r="AF156" s="413"/>
      <c r="AG156" s="414">
        <v>0.4</v>
      </c>
      <c r="AH156" s="400">
        <v>0.4</v>
      </c>
      <c r="AI156" s="413"/>
      <c r="AJ156" s="414">
        <v>0.4</v>
      </c>
      <c r="AK156" s="400">
        <v>0.4</v>
      </c>
      <c r="AL156" s="413"/>
      <c r="AM156" s="414">
        <v>0.4</v>
      </c>
      <c r="AN156" s="400">
        <v>0.4</v>
      </c>
      <c r="AO156" s="413"/>
      <c r="AP156" s="412">
        <v>0</v>
      </c>
      <c r="AQ156" s="401">
        <v>0</v>
      </c>
      <c r="AR156" s="413"/>
      <c r="AS156" s="412">
        <v>0</v>
      </c>
      <c r="AT156" s="401">
        <v>0</v>
      </c>
      <c r="AU156" s="413"/>
      <c r="AV156" s="414">
        <v>0.61208390000000001</v>
      </c>
      <c r="AW156" s="400">
        <v>0.61208390000000001</v>
      </c>
      <c r="AX156" s="413"/>
      <c r="AY156" s="414">
        <v>0.61208390000000001</v>
      </c>
      <c r="AZ156" s="400">
        <v>0.61208390000000001</v>
      </c>
      <c r="BA156" s="413"/>
      <c r="BB156" s="414">
        <v>0.61208390000000001</v>
      </c>
      <c r="BC156" s="400">
        <v>0.61208390000000001</v>
      </c>
      <c r="BD156" s="413"/>
      <c r="BE156" s="413"/>
      <c r="BF156" s="402"/>
      <c r="BG156" s="413"/>
      <c r="BH156" s="413"/>
      <c r="BI156" s="402"/>
      <c r="BJ156" s="413"/>
      <c r="BK156" s="414">
        <v>-0.61208390000000001</v>
      </c>
      <c r="BL156" s="400">
        <v>-0.61208390000000001</v>
      </c>
      <c r="BM156" s="413"/>
      <c r="BN156" s="414">
        <v>-0.21208389999999999</v>
      </c>
      <c r="BO156" s="400">
        <v>-0.21208389999999999</v>
      </c>
      <c r="BP156" s="413"/>
      <c r="BQ156" s="417">
        <v>153.02097499999999</v>
      </c>
      <c r="BR156" s="403">
        <v>153.02097499999999</v>
      </c>
      <c r="BS156" s="413"/>
      <c r="BT156" s="417">
        <v>153.02097499999999</v>
      </c>
      <c r="BU156" s="403">
        <v>153.02097499999999</v>
      </c>
      <c r="BV156" s="403"/>
      <c r="BW156" s="384"/>
      <c r="BX156" s="408">
        <f t="shared" ref="BX156:BZ168" si="60">W156/-1</f>
        <v>0</v>
      </c>
      <c r="BY156" s="408">
        <f t="shared" si="60"/>
        <v>0</v>
      </c>
      <c r="BZ156" s="408">
        <f t="shared" si="60"/>
        <v>0</v>
      </c>
      <c r="CA156" s="408">
        <f t="shared" si="59"/>
        <v>0</v>
      </c>
      <c r="CB156" s="408">
        <f t="shared" si="59"/>
        <v>0</v>
      </c>
      <c r="CC156" s="408">
        <f t="shared" si="59"/>
        <v>0</v>
      </c>
      <c r="CD156" s="409">
        <f t="shared" ref="CD156:CF168" si="61">BA156</f>
        <v>0</v>
      </c>
      <c r="CE156" s="409">
        <f t="shared" si="61"/>
        <v>0.61208390000000001</v>
      </c>
      <c r="CF156" s="409">
        <f t="shared" si="61"/>
        <v>0.61208390000000001</v>
      </c>
      <c r="CG156" s="409">
        <f t="shared" ref="CG156:CI168" si="62">BX156-CA156-CD156</f>
        <v>0</v>
      </c>
      <c r="CH156" s="409">
        <f t="shared" si="62"/>
        <v>-0.61208390000000001</v>
      </c>
      <c r="CI156" s="409">
        <f t="shared" si="62"/>
        <v>-0.61208390000000001</v>
      </c>
      <c r="CJ156" s="408">
        <f t="shared" ref="CJ156:CL168" si="63">IF(CA156=0,0,CA156/BX156*100)</f>
        <v>0</v>
      </c>
      <c r="CK156" s="408">
        <f t="shared" si="63"/>
        <v>0</v>
      </c>
      <c r="CL156" s="408">
        <f t="shared" si="63"/>
        <v>0</v>
      </c>
      <c r="CM156" s="384"/>
      <c r="CN156" s="410">
        <f t="shared" si="54"/>
        <v>0</v>
      </c>
      <c r="CO156" s="399">
        <f t="shared" si="57"/>
        <v>0</v>
      </c>
      <c r="CP156" s="399">
        <f t="shared" si="58"/>
        <v>0</v>
      </c>
      <c r="CQ156" s="333">
        <f t="shared" si="55"/>
        <v>0</v>
      </c>
      <c r="CR156" s="333">
        <f t="shared" si="55"/>
        <v>0</v>
      </c>
      <c r="CS156" s="333">
        <f t="shared" si="55"/>
        <v>0</v>
      </c>
      <c r="CT156" s="333">
        <f t="shared" si="56"/>
        <v>0</v>
      </c>
      <c r="CU156" s="333">
        <f t="shared" si="56"/>
        <v>0</v>
      </c>
      <c r="CV156" s="333">
        <f t="shared" si="56"/>
        <v>0</v>
      </c>
    </row>
    <row r="157" spans="1:100" s="418" customFormat="1" ht="17.25" customHeight="1">
      <c r="A157" s="407" t="s">
        <v>357</v>
      </c>
      <c r="B157" s="377" t="s">
        <v>357</v>
      </c>
      <c r="C157" s="373" t="s">
        <v>357</v>
      </c>
      <c r="D157" s="377" t="s">
        <v>370</v>
      </c>
      <c r="E157" s="413"/>
      <c r="F157" s="414">
        <v>1.5</v>
      </c>
      <c r="G157" s="400">
        <v>1.5</v>
      </c>
      <c r="H157" s="413"/>
      <c r="I157" s="412">
        <v>0</v>
      </c>
      <c r="J157" s="401">
        <v>0</v>
      </c>
      <c r="K157" s="413"/>
      <c r="L157" s="414">
        <v>1.5</v>
      </c>
      <c r="M157" s="400">
        <v>1.5</v>
      </c>
      <c r="N157" s="413"/>
      <c r="O157" s="412">
        <v>0</v>
      </c>
      <c r="P157" s="401">
        <v>0</v>
      </c>
      <c r="Q157" s="413"/>
      <c r="R157" s="412">
        <v>0</v>
      </c>
      <c r="S157" s="401">
        <v>0</v>
      </c>
      <c r="T157" s="413"/>
      <c r="U157" s="412">
        <v>0</v>
      </c>
      <c r="V157" s="401">
        <v>0</v>
      </c>
      <c r="W157" s="413"/>
      <c r="X157" s="413"/>
      <c r="Y157" s="402"/>
      <c r="Z157" s="413"/>
      <c r="AA157" s="413"/>
      <c r="AB157" s="402"/>
      <c r="AC157" s="413"/>
      <c r="AD157" s="414">
        <v>1.5</v>
      </c>
      <c r="AE157" s="400">
        <v>1.5</v>
      </c>
      <c r="AF157" s="413"/>
      <c r="AG157" s="414">
        <v>1.25</v>
      </c>
      <c r="AH157" s="400">
        <v>1.25</v>
      </c>
      <c r="AI157" s="413"/>
      <c r="AJ157" s="414">
        <v>1.5</v>
      </c>
      <c r="AK157" s="400">
        <v>1.5</v>
      </c>
      <c r="AL157" s="413"/>
      <c r="AM157" s="414">
        <v>1.5</v>
      </c>
      <c r="AN157" s="400">
        <v>1.5</v>
      </c>
      <c r="AO157" s="413"/>
      <c r="AP157" s="412">
        <v>0</v>
      </c>
      <c r="AQ157" s="401">
        <v>0</v>
      </c>
      <c r="AR157" s="413"/>
      <c r="AS157" s="412">
        <v>0</v>
      </c>
      <c r="AT157" s="401">
        <v>0</v>
      </c>
      <c r="AU157" s="413"/>
      <c r="AV157" s="414">
        <v>0.89139438000000004</v>
      </c>
      <c r="AW157" s="400">
        <v>0.89139438000000004</v>
      </c>
      <c r="AX157" s="413"/>
      <c r="AY157" s="414">
        <v>0.89139438000000004</v>
      </c>
      <c r="AZ157" s="400">
        <v>0.89139438000000004</v>
      </c>
      <c r="BA157" s="413"/>
      <c r="BB157" s="414">
        <v>0.89139438000000004</v>
      </c>
      <c r="BC157" s="400">
        <v>0.89139438000000004</v>
      </c>
      <c r="BD157" s="413"/>
      <c r="BE157" s="413"/>
      <c r="BF157" s="402"/>
      <c r="BG157" s="413"/>
      <c r="BH157" s="413"/>
      <c r="BI157" s="402"/>
      <c r="BJ157" s="413"/>
      <c r="BK157" s="414">
        <v>-0.89139438000000004</v>
      </c>
      <c r="BL157" s="400">
        <v>-0.89139438000000004</v>
      </c>
      <c r="BM157" s="413"/>
      <c r="BN157" s="414">
        <v>0.60860561999999996</v>
      </c>
      <c r="BO157" s="400">
        <v>0.60860561999999996</v>
      </c>
      <c r="BP157" s="413"/>
      <c r="BQ157" s="417">
        <v>59.426291999999997</v>
      </c>
      <c r="BR157" s="403">
        <v>59.426291999999997</v>
      </c>
      <c r="BS157" s="413"/>
      <c r="BT157" s="417">
        <v>59.426291999999997</v>
      </c>
      <c r="BU157" s="403">
        <v>59.426291999999997</v>
      </c>
      <c r="BV157" s="403"/>
      <c r="BW157" s="384"/>
      <c r="BX157" s="408">
        <f t="shared" si="60"/>
        <v>0</v>
      </c>
      <c r="BY157" s="408">
        <f t="shared" si="60"/>
        <v>0</v>
      </c>
      <c r="BZ157" s="408">
        <f t="shared" si="60"/>
        <v>0</v>
      </c>
      <c r="CA157" s="408">
        <f t="shared" si="59"/>
        <v>0</v>
      </c>
      <c r="CB157" s="408">
        <f t="shared" si="59"/>
        <v>0</v>
      </c>
      <c r="CC157" s="408">
        <f t="shared" si="59"/>
        <v>0</v>
      </c>
      <c r="CD157" s="409">
        <f t="shared" si="61"/>
        <v>0</v>
      </c>
      <c r="CE157" s="409">
        <f t="shared" si="61"/>
        <v>0.89139438000000004</v>
      </c>
      <c r="CF157" s="409">
        <f t="shared" si="61"/>
        <v>0.89139438000000004</v>
      </c>
      <c r="CG157" s="409">
        <f t="shared" si="62"/>
        <v>0</v>
      </c>
      <c r="CH157" s="409">
        <f t="shared" si="62"/>
        <v>-0.89139438000000004</v>
      </c>
      <c r="CI157" s="409">
        <f t="shared" si="62"/>
        <v>-0.89139438000000004</v>
      </c>
      <c r="CJ157" s="408">
        <f t="shared" si="63"/>
        <v>0</v>
      </c>
      <c r="CK157" s="408">
        <f t="shared" si="63"/>
        <v>0</v>
      </c>
      <c r="CL157" s="408">
        <f t="shared" si="63"/>
        <v>0</v>
      </c>
      <c r="CM157" s="384"/>
      <c r="CN157" s="410">
        <f t="shared" si="54"/>
        <v>0</v>
      </c>
      <c r="CO157" s="399">
        <f t="shared" si="57"/>
        <v>0</v>
      </c>
      <c r="CP157" s="399">
        <f t="shared" si="58"/>
        <v>0</v>
      </c>
      <c r="CQ157" s="333">
        <f t="shared" si="55"/>
        <v>0</v>
      </c>
      <c r="CR157" s="333">
        <f t="shared" si="55"/>
        <v>0</v>
      </c>
      <c r="CS157" s="333">
        <f t="shared" si="55"/>
        <v>0</v>
      </c>
      <c r="CT157" s="333">
        <f t="shared" si="56"/>
        <v>0</v>
      </c>
      <c r="CU157" s="333">
        <f t="shared" si="56"/>
        <v>0</v>
      </c>
      <c r="CV157" s="333">
        <f t="shared" si="56"/>
        <v>0</v>
      </c>
    </row>
    <row r="158" spans="1:100" s="418" customFormat="1" ht="17.25" customHeight="1">
      <c r="A158" s="407" t="s">
        <v>357</v>
      </c>
      <c r="B158" s="377" t="s">
        <v>357</v>
      </c>
      <c r="C158" s="373" t="s">
        <v>357</v>
      </c>
      <c r="D158" s="377" t="s">
        <v>372</v>
      </c>
      <c r="E158" s="413"/>
      <c r="F158" s="414">
        <v>623.62509999999997</v>
      </c>
      <c r="G158" s="400">
        <v>623.62509999999997</v>
      </c>
      <c r="H158" s="413"/>
      <c r="I158" s="412">
        <v>-260.956142</v>
      </c>
      <c r="J158" s="401">
        <v>-260.956142</v>
      </c>
      <c r="K158" s="413"/>
      <c r="L158" s="414">
        <v>362.66895799999998</v>
      </c>
      <c r="M158" s="400">
        <v>362.66895799999998</v>
      </c>
      <c r="N158" s="413"/>
      <c r="O158" s="412">
        <v>362.66895799999998</v>
      </c>
      <c r="P158" s="401">
        <v>362.66895799999998</v>
      </c>
      <c r="Q158" s="413"/>
      <c r="R158" s="412">
        <v>-33.655907999999997</v>
      </c>
      <c r="S158" s="401">
        <v>-33.655907999999997</v>
      </c>
      <c r="T158" s="413"/>
      <c r="U158" s="412">
        <v>329.01305000000002</v>
      </c>
      <c r="V158" s="401">
        <v>329.01305000000002</v>
      </c>
      <c r="W158" s="413"/>
      <c r="X158" s="413"/>
      <c r="Y158" s="402"/>
      <c r="Z158" s="413"/>
      <c r="AA158" s="413"/>
      <c r="AB158" s="402"/>
      <c r="AC158" s="413"/>
      <c r="AD158" s="414">
        <v>329.01305000000002</v>
      </c>
      <c r="AE158" s="400">
        <v>329.01305000000002</v>
      </c>
      <c r="AF158" s="413"/>
      <c r="AG158" s="414">
        <v>585.5729</v>
      </c>
      <c r="AH158" s="400">
        <v>585.5729</v>
      </c>
      <c r="AI158" s="413"/>
      <c r="AJ158" s="414">
        <v>544.89480000000003</v>
      </c>
      <c r="AK158" s="400">
        <v>544.89480000000003</v>
      </c>
      <c r="AL158" s="413"/>
      <c r="AM158" s="414">
        <v>544.89480000000003</v>
      </c>
      <c r="AN158" s="400">
        <v>544.89480000000003</v>
      </c>
      <c r="AO158" s="413"/>
      <c r="AP158" s="412">
        <v>131.33369999999999</v>
      </c>
      <c r="AQ158" s="401">
        <v>131.33369999999999</v>
      </c>
      <c r="AR158" s="413"/>
      <c r="AS158" s="412">
        <v>82.689331960000004</v>
      </c>
      <c r="AT158" s="401">
        <v>82.689331960000004</v>
      </c>
      <c r="AU158" s="413"/>
      <c r="AV158" s="414">
        <v>113.06203732</v>
      </c>
      <c r="AW158" s="400">
        <v>113.06203732</v>
      </c>
      <c r="AX158" s="413"/>
      <c r="AY158" s="414">
        <v>195.75136928000001</v>
      </c>
      <c r="AZ158" s="400">
        <v>195.75136928000001</v>
      </c>
      <c r="BA158" s="413"/>
      <c r="BB158" s="414">
        <v>113.06203732</v>
      </c>
      <c r="BC158" s="400">
        <v>113.06203732</v>
      </c>
      <c r="BD158" s="413"/>
      <c r="BE158" s="413"/>
      <c r="BF158" s="402"/>
      <c r="BG158" s="413"/>
      <c r="BH158" s="413"/>
      <c r="BI158" s="402"/>
      <c r="BJ158" s="413"/>
      <c r="BK158" s="414">
        <v>215.95101267999999</v>
      </c>
      <c r="BL158" s="400">
        <v>215.95101267999999</v>
      </c>
      <c r="BM158" s="413"/>
      <c r="BN158" s="414">
        <v>249.60692068</v>
      </c>
      <c r="BO158" s="400">
        <v>249.60692068</v>
      </c>
      <c r="BP158" s="413"/>
      <c r="BQ158" s="417">
        <v>34.363997816999998</v>
      </c>
      <c r="BR158" s="403">
        <v>34.363997816999998</v>
      </c>
      <c r="BS158" s="413"/>
      <c r="BT158" s="417">
        <v>59.496536468999999</v>
      </c>
      <c r="BU158" s="403">
        <v>59.496536468999999</v>
      </c>
      <c r="BV158" s="403"/>
      <c r="BW158" s="384"/>
      <c r="BX158" s="408">
        <f t="shared" si="60"/>
        <v>0</v>
      </c>
      <c r="BY158" s="408">
        <f t="shared" si="60"/>
        <v>0</v>
      </c>
      <c r="BZ158" s="408">
        <f t="shared" si="60"/>
        <v>0</v>
      </c>
      <c r="CA158" s="408">
        <f t="shared" si="59"/>
        <v>0</v>
      </c>
      <c r="CB158" s="408">
        <f t="shared" si="59"/>
        <v>0</v>
      </c>
      <c r="CC158" s="408">
        <f t="shared" si="59"/>
        <v>0</v>
      </c>
      <c r="CD158" s="409">
        <f t="shared" si="61"/>
        <v>0</v>
      </c>
      <c r="CE158" s="409">
        <f t="shared" si="61"/>
        <v>113.06203732</v>
      </c>
      <c r="CF158" s="409">
        <f t="shared" si="61"/>
        <v>113.06203732</v>
      </c>
      <c r="CG158" s="409">
        <f t="shared" si="62"/>
        <v>0</v>
      </c>
      <c r="CH158" s="409">
        <f t="shared" si="62"/>
        <v>-113.06203732</v>
      </c>
      <c r="CI158" s="409">
        <f t="shared" si="62"/>
        <v>-113.06203732</v>
      </c>
      <c r="CJ158" s="408">
        <f t="shared" si="63"/>
        <v>0</v>
      </c>
      <c r="CK158" s="408">
        <f t="shared" si="63"/>
        <v>0</v>
      </c>
      <c r="CL158" s="408">
        <f t="shared" si="63"/>
        <v>0</v>
      </c>
      <c r="CM158" s="384"/>
      <c r="CN158" s="410">
        <f t="shared" si="54"/>
        <v>0</v>
      </c>
      <c r="CO158" s="399">
        <f t="shared" si="57"/>
        <v>0</v>
      </c>
      <c r="CP158" s="399">
        <f t="shared" si="58"/>
        <v>0</v>
      </c>
      <c r="CQ158" s="333">
        <f t="shared" si="55"/>
        <v>0</v>
      </c>
      <c r="CR158" s="333">
        <f t="shared" si="55"/>
        <v>78.730299999999943</v>
      </c>
      <c r="CS158" s="333">
        <f t="shared" si="55"/>
        <v>78.730299999999943</v>
      </c>
      <c r="CT158" s="333">
        <f t="shared" si="56"/>
        <v>0</v>
      </c>
      <c r="CU158" s="333">
        <f t="shared" si="56"/>
        <v>-215.88175000000001</v>
      </c>
      <c r="CV158" s="333">
        <f t="shared" si="56"/>
        <v>-215.88175000000001</v>
      </c>
    </row>
    <row r="159" spans="1:100" s="418" customFormat="1" ht="40.5" customHeight="1">
      <c r="A159" s="407" t="s">
        <v>357</v>
      </c>
      <c r="B159" s="377" t="s">
        <v>357</v>
      </c>
      <c r="C159" s="373" t="s">
        <v>399</v>
      </c>
      <c r="D159" s="377" t="s">
        <v>84</v>
      </c>
      <c r="E159" s="413"/>
      <c r="F159" s="414">
        <v>241.5598</v>
      </c>
      <c r="G159" s="400">
        <v>241.5598</v>
      </c>
      <c r="H159" s="413"/>
      <c r="I159" s="414">
        <v>-149.66983500000001</v>
      </c>
      <c r="J159" s="400">
        <v>-149.66983500000001</v>
      </c>
      <c r="K159" s="413"/>
      <c r="L159" s="414">
        <v>91.889965000000004</v>
      </c>
      <c r="M159" s="400">
        <v>91.889965000000004</v>
      </c>
      <c r="N159" s="413"/>
      <c r="O159" s="414">
        <v>91.889965000000004</v>
      </c>
      <c r="P159" s="400">
        <v>91.889965000000004</v>
      </c>
      <c r="Q159" s="413"/>
      <c r="R159" s="414">
        <v>-1.64</v>
      </c>
      <c r="S159" s="400">
        <v>-1.64</v>
      </c>
      <c r="T159" s="413"/>
      <c r="U159" s="414">
        <v>90.249965000000003</v>
      </c>
      <c r="V159" s="400">
        <v>90.249965000000003</v>
      </c>
      <c r="W159" s="413"/>
      <c r="X159" s="414">
        <v>-8.31</v>
      </c>
      <c r="Y159" s="400">
        <v>-8.31</v>
      </c>
      <c r="Z159" s="413"/>
      <c r="AA159" s="413"/>
      <c r="AB159" s="402"/>
      <c r="AC159" s="413"/>
      <c r="AD159" s="414">
        <v>90.249965000000003</v>
      </c>
      <c r="AE159" s="400">
        <v>90.249965000000003</v>
      </c>
      <c r="AF159" s="413"/>
      <c r="AG159" s="414">
        <v>211.42939999999999</v>
      </c>
      <c r="AH159" s="400">
        <v>211.42939999999999</v>
      </c>
      <c r="AI159" s="413"/>
      <c r="AJ159" s="414">
        <v>232.24039999999999</v>
      </c>
      <c r="AK159" s="400">
        <v>232.24039999999999</v>
      </c>
      <c r="AL159" s="413"/>
      <c r="AM159" s="414">
        <v>232.24039999999999</v>
      </c>
      <c r="AN159" s="400">
        <v>232.24039999999999</v>
      </c>
      <c r="AO159" s="413"/>
      <c r="AP159" s="414">
        <v>38.1</v>
      </c>
      <c r="AQ159" s="400">
        <v>38.1</v>
      </c>
      <c r="AR159" s="413"/>
      <c r="AS159" s="414">
        <v>64.117460780000002</v>
      </c>
      <c r="AT159" s="400">
        <v>64.117460780000002</v>
      </c>
      <c r="AU159" s="413"/>
      <c r="AV159" s="414">
        <v>13.13676238</v>
      </c>
      <c r="AW159" s="400">
        <v>13.13676238</v>
      </c>
      <c r="AX159" s="413"/>
      <c r="AY159" s="414">
        <v>77.254223159999995</v>
      </c>
      <c r="AZ159" s="400">
        <v>77.254223159999995</v>
      </c>
      <c r="BA159" s="413"/>
      <c r="BB159" s="414">
        <v>9.66614197</v>
      </c>
      <c r="BC159" s="400">
        <v>9.66614197</v>
      </c>
      <c r="BD159" s="413"/>
      <c r="BE159" s="414">
        <v>3.47062041</v>
      </c>
      <c r="BF159" s="400">
        <v>3.47062041</v>
      </c>
      <c r="BG159" s="413"/>
      <c r="BH159" s="413"/>
      <c r="BI159" s="402"/>
      <c r="BJ159" s="413"/>
      <c r="BK159" s="414">
        <v>77.113202619999996</v>
      </c>
      <c r="BL159" s="400">
        <v>77.113202619999996</v>
      </c>
      <c r="BM159" s="413"/>
      <c r="BN159" s="414">
        <v>78.753202619999996</v>
      </c>
      <c r="BO159" s="400">
        <v>78.753202619999996</v>
      </c>
      <c r="BP159" s="413"/>
      <c r="BQ159" s="417">
        <v>14.555975041</v>
      </c>
      <c r="BR159" s="403">
        <v>14.555975041</v>
      </c>
      <c r="BS159" s="413"/>
      <c r="BT159" s="417">
        <v>85.600280464999997</v>
      </c>
      <c r="BU159" s="403">
        <v>85.600280464999997</v>
      </c>
      <c r="BV159" s="416"/>
      <c r="BW159" s="384"/>
      <c r="BX159" s="408">
        <f t="shared" si="60"/>
        <v>0</v>
      </c>
      <c r="BY159" s="408">
        <f t="shared" si="60"/>
        <v>8.31</v>
      </c>
      <c r="BZ159" s="408">
        <f t="shared" si="60"/>
        <v>8.31</v>
      </c>
      <c r="CA159" s="408">
        <f t="shared" si="59"/>
        <v>0</v>
      </c>
      <c r="CB159" s="408">
        <f t="shared" si="59"/>
        <v>3.47062041</v>
      </c>
      <c r="CC159" s="408">
        <f t="shared" si="59"/>
        <v>3.47062041</v>
      </c>
      <c r="CD159" s="409">
        <f t="shared" si="61"/>
        <v>0</v>
      </c>
      <c r="CE159" s="409">
        <f t="shared" si="61"/>
        <v>9.66614197</v>
      </c>
      <c r="CF159" s="409">
        <f t="shared" si="61"/>
        <v>9.66614197</v>
      </c>
      <c r="CG159" s="409">
        <f t="shared" si="62"/>
        <v>0</v>
      </c>
      <c r="CH159" s="409">
        <f t="shared" si="62"/>
        <v>-4.8267623799999999</v>
      </c>
      <c r="CI159" s="409">
        <f t="shared" si="62"/>
        <v>-4.8267623799999999</v>
      </c>
      <c r="CJ159" s="408">
        <f t="shared" si="63"/>
        <v>0</v>
      </c>
      <c r="CK159" s="408">
        <f t="shared" si="63"/>
        <v>41.764385198555956</v>
      </c>
      <c r="CL159" s="408">
        <f t="shared" si="63"/>
        <v>41.764385198555956</v>
      </c>
      <c r="CM159" s="384"/>
      <c r="CN159" s="410">
        <f t="shared" si="54"/>
        <v>0</v>
      </c>
      <c r="CO159" s="399">
        <f t="shared" si="57"/>
        <v>8310000.0000000009</v>
      </c>
      <c r="CP159" s="399">
        <f t="shared" si="58"/>
        <v>3470620.41</v>
      </c>
      <c r="CQ159" s="333">
        <f t="shared" si="55"/>
        <v>0</v>
      </c>
      <c r="CR159" s="333">
        <f t="shared" si="55"/>
        <v>9.3194000000000017</v>
      </c>
      <c r="CS159" s="333">
        <f t="shared" si="55"/>
        <v>9.3194000000000017</v>
      </c>
      <c r="CT159" s="333">
        <f t="shared" si="56"/>
        <v>0</v>
      </c>
      <c r="CU159" s="333">
        <f t="shared" si="56"/>
        <v>-141.99043499999999</v>
      </c>
      <c r="CV159" s="333">
        <f t="shared" si="56"/>
        <v>-141.99043499999999</v>
      </c>
    </row>
    <row r="160" spans="1:100" s="418" customFormat="1" ht="17.25" customHeight="1">
      <c r="A160" s="407" t="s">
        <v>357</v>
      </c>
      <c r="B160" s="377" t="s">
        <v>357</v>
      </c>
      <c r="C160" s="373" t="s">
        <v>357</v>
      </c>
      <c r="D160" s="378" t="s">
        <v>362</v>
      </c>
      <c r="E160" s="402"/>
      <c r="F160" s="400">
        <v>0</v>
      </c>
      <c r="G160" s="400">
        <v>0</v>
      </c>
      <c r="H160" s="402"/>
      <c r="I160" s="400">
        <v>0</v>
      </c>
      <c r="J160" s="400">
        <v>0</v>
      </c>
      <c r="K160" s="402"/>
      <c r="L160" s="400">
        <v>0</v>
      </c>
      <c r="M160" s="400">
        <v>0</v>
      </c>
      <c r="N160" s="402"/>
      <c r="O160" s="400">
        <v>5.9177999999999997</v>
      </c>
      <c r="P160" s="400">
        <v>5.9177999999999997</v>
      </c>
      <c r="Q160" s="402"/>
      <c r="R160" s="400">
        <v>0</v>
      </c>
      <c r="S160" s="400">
        <v>0</v>
      </c>
      <c r="T160" s="402"/>
      <c r="U160" s="400">
        <v>5.9177999999999997</v>
      </c>
      <c r="V160" s="400">
        <v>5.9177999999999997</v>
      </c>
      <c r="W160" s="402"/>
      <c r="X160" s="400"/>
      <c r="Y160" s="400"/>
      <c r="Z160" s="402"/>
      <c r="AA160" s="402"/>
      <c r="AB160" s="402"/>
      <c r="AC160" s="402"/>
      <c r="AD160" s="400">
        <v>0</v>
      </c>
      <c r="AE160" s="400">
        <v>0</v>
      </c>
      <c r="AF160" s="402"/>
      <c r="AG160" s="400">
        <v>0</v>
      </c>
      <c r="AH160" s="400">
        <v>0</v>
      </c>
      <c r="AI160" s="402"/>
      <c r="AJ160" s="400">
        <v>0</v>
      </c>
      <c r="AK160" s="400">
        <v>0</v>
      </c>
      <c r="AL160" s="402"/>
      <c r="AM160" s="400">
        <v>0</v>
      </c>
      <c r="AN160" s="400">
        <v>0</v>
      </c>
      <c r="AO160" s="402"/>
      <c r="AP160" s="401">
        <v>0</v>
      </c>
      <c r="AQ160" s="401">
        <v>0</v>
      </c>
      <c r="AR160" s="402"/>
      <c r="AS160" s="400">
        <v>0</v>
      </c>
      <c r="AT160" s="400">
        <v>0</v>
      </c>
      <c r="AU160" s="402"/>
      <c r="AV160" s="400">
        <v>0</v>
      </c>
      <c r="AW160" s="400">
        <v>0</v>
      </c>
      <c r="AX160" s="402"/>
      <c r="AY160" s="400">
        <v>0</v>
      </c>
      <c r="AZ160" s="400">
        <v>0</v>
      </c>
      <c r="BA160" s="402"/>
      <c r="BB160" s="400">
        <v>0</v>
      </c>
      <c r="BC160" s="400">
        <v>0</v>
      </c>
      <c r="BD160" s="402"/>
      <c r="BE160" s="400"/>
      <c r="BF160" s="400"/>
      <c r="BG160" s="402"/>
      <c r="BH160" s="402"/>
      <c r="BI160" s="402"/>
      <c r="BJ160" s="402"/>
      <c r="BK160" s="400">
        <v>5.9177999999999997</v>
      </c>
      <c r="BL160" s="400">
        <v>5.9177999999999997</v>
      </c>
      <c r="BM160" s="402"/>
      <c r="BN160" s="400">
        <v>0</v>
      </c>
      <c r="BO160" s="400">
        <v>0</v>
      </c>
      <c r="BP160" s="402"/>
      <c r="BQ160" s="403">
        <v>0</v>
      </c>
      <c r="BR160" s="403">
        <v>0</v>
      </c>
      <c r="BS160" s="402"/>
      <c r="BT160" s="403">
        <v>0</v>
      </c>
      <c r="BU160" s="403">
        <v>0</v>
      </c>
      <c r="BV160" s="416"/>
      <c r="BW160" s="384"/>
      <c r="BX160" s="408">
        <f t="shared" si="60"/>
        <v>0</v>
      </c>
      <c r="BY160" s="408">
        <f t="shared" si="60"/>
        <v>0</v>
      </c>
      <c r="BZ160" s="408">
        <f t="shared" si="60"/>
        <v>0</v>
      </c>
      <c r="CA160" s="408">
        <f t="shared" si="59"/>
        <v>0</v>
      </c>
      <c r="CB160" s="408">
        <f t="shared" si="59"/>
        <v>0</v>
      </c>
      <c r="CC160" s="408">
        <f t="shared" si="59"/>
        <v>0</v>
      </c>
      <c r="CD160" s="409">
        <f t="shared" si="61"/>
        <v>0</v>
      </c>
      <c r="CE160" s="409">
        <f t="shared" si="61"/>
        <v>0</v>
      </c>
      <c r="CF160" s="409">
        <f t="shared" si="61"/>
        <v>0</v>
      </c>
      <c r="CG160" s="409">
        <f t="shared" si="62"/>
        <v>0</v>
      </c>
      <c r="CH160" s="409">
        <f t="shared" si="62"/>
        <v>0</v>
      </c>
      <c r="CI160" s="409">
        <f t="shared" si="62"/>
        <v>0</v>
      </c>
      <c r="CJ160" s="408">
        <f t="shared" si="63"/>
        <v>0</v>
      </c>
      <c r="CK160" s="408">
        <f t="shared" si="63"/>
        <v>0</v>
      </c>
      <c r="CL160" s="408">
        <f t="shared" si="63"/>
        <v>0</v>
      </c>
      <c r="CM160" s="384"/>
      <c r="CN160" s="410">
        <f t="shared" si="54"/>
        <v>0</v>
      </c>
      <c r="CO160" s="399">
        <f t="shared" si="57"/>
        <v>0</v>
      </c>
      <c r="CP160" s="399">
        <f t="shared" si="58"/>
        <v>0</v>
      </c>
      <c r="CQ160" s="333">
        <f t="shared" si="55"/>
        <v>0</v>
      </c>
      <c r="CR160" s="333">
        <f t="shared" si="55"/>
        <v>0</v>
      </c>
      <c r="CS160" s="333">
        <f t="shared" si="55"/>
        <v>0</v>
      </c>
      <c r="CT160" s="333">
        <f t="shared" si="56"/>
        <v>0</v>
      </c>
      <c r="CU160" s="333">
        <f t="shared" si="56"/>
        <v>0</v>
      </c>
      <c r="CV160" s="333">
        <f t="shared" si="56"/>
        <v>0</v>
      </c>
    </row>
    <row r="161" spans="1:100" s="418" customFormat="1" ht="17.25" customHeight="1">
      <c r="A161" s="407" t="s">
        <v>357</v>
      </c>
      <c r="B161" s="377" t="s">
        <v>357</v>
      </c>
      <c r="C161" s="373" t="s">
        <v>357</v>
      </c>
      <c r="D161" s="377" t="s">
        <v>363</v>
      </c>
      <c r="E161" s="413"/>
      <c r="F161" s="412">
        <v>3.1631</v>
      </c>
      <c r="G161" s="401">
        <v>3.1631</v>
      </c>
      <c r="H161" s="413"/>
      <c r="I161" s="412">
        <v>0</v>
      </c>
      <c r="J161" s="401">
        <v>0</v>
      </c>
      <c r="K161" s="413"/>
      <c r="L161" s="412">
        <v>3.1631</v>
      </c>
      <c r="M161" s="401">
        <v>3.1631</v>
      </c>
      <c r="N161" s="413"/>
      <c r="O161" s="414">
        <v>0</v>
      </c>
      <c r="P161" s="400">
        <v>0</v>
      </c>
      <c r="Q161" s="413"/>
      <c r="R161" s="412">
        <v>0</v>
      </c>
      <c r="S161" s="401">
        <v>0</v>
      </c>
      <c r="T161" s="413"/>
      <c r="U161" s="414">
        <v>0</v>
      </c>
      <c r="V161" s="400">
        <v>0</v>
      </c>
      <c r="W161" s="413"/>
      <c r="X161" s="413"/>
      <c r="Y161" s="402"/>
      <c r="Z161" s="413"/>
      <c r="AA161" s="413"/>
      <c r="AB161" s="402"/>
      <c r="AC161" s="413"/>
      <c r="AD161" s="412">
        <v>3.1631</v>
      </c>
      <c r="AE161" s="401">
        <v>3.1631</v>
      </c>
      <c r="AF161" s="413"/>
      <c r="AG161" s="412">
        <v>2.7412999999999998</v>
      </c>
      <c r="AH161" s="401">
        <v>2.7412999999999998</v>
      </c>
      <c r="AI161" s="413"/>
      <c r="AJ161" s="412">
        <v>3.1631</v>
      </c>
      <c r="AK161" s="401">
        <v>3.1631</v>
      </c>
      <c r="AL161" s="413"/>
      <c r="AM161" s="412">
        <v>3.1631</v>
      </c>
      <c r="AN161" s="401">
        <v>3.1631</v>
      </c>
      <c r="AO161" s="413"/>
      <c r="AP161" s="412">
        <v>0</v>
      </c>
      <c r="AQ161" s="401">
        <v>0</v>
      </c>
      <c r="AR161" s="413"/>
      <c r="AS161" s="412">
        <v>0</v>
      </c>
      <c r="AT161" s="401">
        <v>0</v>
      </c>
      <c r="AU161" s="413"/>
      <c r="AV161" s="412">
        <v>2.7319100000000001</v>
      </c>
      <c r="AW161" s="401">
        <v>2.7319100000000001</v>
      </c>
      <c r="AX161" s="413"/>
      <c r="AY161" s="412">
        <v>2.7319100000000001</v>
      </c>
      <c r="AZ161" s="401">
        <v>2.7319100000000001</v>
      </c>
      <c r="BA161" s="413"/>
      <c r="BB161" s="412">
        <v>2.7319100000000001</v>
      </c>
      <c r="BC161" s="401">
        <v>2.7319100000000001</v>
      </c>
      <c r="BD161" s="413"/>
      <c r="BE161" s="413"/>
      <c r="BF161" s="402"/>
      <c r="BG161" s="413"/>
      <c r="BH161" s="413"/>
      <c r="BI161" s="402"/>
      <c r="BJ161" s="413"/>
      <c r="BK161" s="414">
        <v>-2.7319100000000001</v>
      </c>
      <c r="BL161" s="400">
        <v>-2.7319100000000001</v>
      </c>
      <c r="BM161" s="413"/>
      <c r="BN161" s="412">
        <v>0.43119000000000002</v>
      </c>
      <c r="BO161" s="401">
        <v>0.43119000000000002</v>
      </c>
      <c r="BP161" s="413"/>
      <c r="BQ161" s="415">
        <v>86.368119882000002</v>
      </c>
      <c r="BR161" s="416">
        <v>86.368119882000002</v>
      </c>
      <c r="BS161" s="413"/>
      <c r="BT161" s="415">
        <v>86.368119882000002</v>
      </c>
      <c r="BU161" s="416">
        <v>86.368119882000002</v>
      </c>
      <c r="BV161" s="403"/>
      <c r="BW161" s="384"/>
      <c r="BX161" s="408">
        <f t="shared" si="60"/>
        <v>0</v>
      </c>
      <c r="BY161" s="408">
        <f t="shared" si="60"/>
        <v>0</v>
      </c>
      <c r="BZ161" s="408">
        <f t="shared" si="60"/>
        <v>0</v>
      </c>
      <c r="CA161" s="408">
        <f t="shared" si="59"/>
        <v>0</v>
      </c>
      <c r="CB161" s="408">
        <f t="shared" si="59"/>
        <v>0</v>
      </c>
      <c r="CC161" s="408">
        <f t="shared" si="59"/>
        <v>0</v>
      </c>
      <c r="CD161" s="409">
        <f t="shared" si="61"/>
        <v>0</v>
      </c>
      <c r="CE161" s="409">
        <f t="shared" si="61"/>
        <v>2.7319100000000001</v>
      </c>
      <c r="CF161" s="409">
        <f t="shared" si="61"/>
        <v>2.7319100000000001</v>
      </c>
      <c r="CG161" s="409">
        <f t="shared" si="62"/>
        <v>0</v>
      </c>
      <c r="CH161" s="409">
        <f t="shared" si="62"/>
        <v>-2.7319100000000001</v>
      </c>
      <c r="CI161" s="409">
        <f t="shared" si="62"/>
        <v>-2.7319100000000001</v>
      </c>
      <c r="CJ161" s="408">
        <f t="shared" si="63"/>
        <v>0</v>
      </c>
      <c r="CK161" s="408">
        <f t="shared" si="63"/>
        <v>0</v>
      </c>
      <c r="CL161" s="408">
        <f t="shared" si="63"/>
        <v>0</v>
      </c>
      <c r="CM161" s="384"/>
      <c r="CN161" s="410">
        <f t="shared" si="54"/>
        <v>0</v>
      </c>
      <c r="CO161" s="399">
        <f t="shared" si="57"/>
        <v>0</v>
      </c>
      <c r="CP161" s="399">
        <f t="shared" si="58"/>
        <v>0</v>
      </c>
      <c r="CQ161" s="333">
        <f t="shared" si="55"/>
        <v>0</v>
      </c>
      <c r="CR161" s="333">
        <f t="shared" si="55"/>
        <v>0</v>
      </c>
      <c r="CS161" s="333">
        <f t="shared" si="55"/>
        <v>0</v>
      </c>
      <c r="CT161" s="333">
        <f t="shared" si="56"/>
        <v>0</v>
      </c>
      <c r="CU161" s="333">
        <f t="shared" si="56"/>
        <v>0</v>
      </c>
      <c r="CV161" s="333">
        <f t="shared" si="56"/>
        <v>0</v>
      </c>
    </row>
    <row r="162" spans="1:100" s="418" customFormat="1" ht="17.25" customHeight="1">
      <c r="A162" s="407" t="s">
        <v>357</v>
      </c>
      <c r="B162" s="377" t="s">
        <v>357</v>
      </c>
      <c r="C162" s="373" t="s">
        <v>357</v>
      </c>
      <c r="D162" s="377" t="s">
        <v>364</v>
      </c>
      <c r="E162" s="413"/>
      <c r="F162" s="414">
        <v>2.7547000000000001</v>
      </c>
      <c r="G162" s="400">
        <v>2.7547000000000001</v>
      </c>
      <c r="H162" s="413"/>
      <c r="I162" s="412">
        <v>0</v>
      </c>
      <c r="J162" s="401">
        <v>0</v>
      </c>
      <c r="K162" s="413"/>
      <c r="L162" s="414">
        <v>2.7547000000000001</v>
      </c>
      <c r="M162" s="400">
        <v>2.7547000000000001</v>
      </c>
      <c r="N162" s="413"/>
      <c r="O162" s="412">
        <v>0</v>
      </c>
      <c r="P162" s="401">
        <v>0</v>
      </c>
      <c r="Q162" s="413"/>
      <c r="R162" s="412">
        <v>0</v>
      </c>
      <c r="S162" s="401">
        <v>0</v>
      </c>
      <c r="T162" s="413"/>
      <c r="U162" s="412">
        <v>0</v>
      </c>
      <c r="V162" s="401">
        <v>0</v>
      </c>
      <c r="W162" s="413"/>
      <c r="X162" s="413"/>
      <c r="Y162" s="402"/>
      <c r="Z162" s="413"/>
      <c r="AA162" s="413"/>
      <c r="AB162" s="402"/>
      <c r="AC162" s="413"/>
      <c r="AD162" s="414">
        <v>2.7547000000000001</v>
      </c>
      <c r="AE162" s="400">
        <v>2.7547000000000001</v>
      </c>
      <c r="AF162" s="413"/>
      <c r="AG162" s="414">
        <v>2.3873000000000002</v>
      </c>
      <c r="AH162" s="400">
        <v>2.3873000000000002</v>
      </c>
      <c r="AI162" s="413"/>
      <c r="AJ162" s="414">
        <v>2.7547000000000001</v>
      </c>
      <c r="AK162" s="400">
        <v>2.7547000000000001</v>
      </c>
      <c r="AL162" s="413"/>
      <c r="AM162" s="414">
        <v>2.7547000000000001</v>
      </c>
      <c r="AN162" s="400">
        <v>2.7547000000000001</v>
      </c>
      <c r="AO162" s="413"/>
      <c r="AP162" s="412">
        <v>0</v>
      </c>
      <c r="AQ162" s="401">
        <v>0</v>
      </c>
      <c r="AR162" s="413"/>
      <c r="AS162" s="412">
        <v>0</v>
      </c>
      <c r="AT162" s="401">
        <v>0</v>
      </c>
      <c r="AU162" s="413"/>
      <c r="AV162" s="414">
        <v>2.4704980499999998</v>
      </c>
      <c r="AW162" s="400">
        <v>2.4704980499999998</v>
      </c>
      <c r="AX162" s="413"/>
      <c r="AY162" s="414">
        <v>2.4704980499999998</v>
      </c>
      <c r="AZ162" s="400">
        <v>2.4704980499999998</v>
      </c>
      <c r="BA162" s="413"/>
      <c r="BB162" s="414">
        <v>2.4704980499999998</v>
      </c>
      <c r="BC162" s="400">
        <v>2.4704980499999998</v>
      </c>
      <c r="BD162" s="413"/>
      <c r="BE162" s="413"/>
      <c r="BF162" s="402"/>
      <c r="BG162" s="413"/>
      <c r="BH162" s="413"/>
      <c r="BI162" s="402"/>
      <c r="BJ162" s="413"/>
      <c r="BK162" s="414">
        <v>-2.4704980499999998</v>
      </c>
      <c r="BL162" s="400">
        <v>-2.4704980499999998</v>
      </c>
      <c r="BM162" s="413"/>
      <c r="BN162" s="414">
        <v>0.28420194999999998</v>
      </c>
      <c r="BO162" s="400">
        <v>0.28420194999999998</v>
      </c>
      <c r="BP162" s="413"/>
      <c r="BQ162" s="417">
        <v>89.683016299000002</v>
      </c>
      <c r="BR162" s="403">
        <v>89.683016299000002</v>
      </c>
      <c r="BS162" s="413"/>
      <c r="BT162" s="417">
        <v>89.683016299000002</v>
      </c>
      <c r="BU162" s="403">
        <v>89.683016299000002</v>
      </c>
      <c r="BV162" s="403"/>
      <c r="BW162" s="384"/>
      <c r="BX162" s="408">
        <f t="shared" si="60"/>
        <v>0</v>
      </c>
      <c r="BY162" s="408">
        <f t="shared" si="60"/>
        <v>0</v>
      </c>
      <c r="BZ162" s="408">
        <f t="shared" si="60"/>
        <v>0</v>
      </c>
      <c r="CA162" s="408">
        <f t="shared" si="59"/>
        <v>0</v>
      </c>
      <c r="CB162" s="408">
        <f t="shared" si="59"/>
        <v>0</v>
      </c>
      <c r="CC162" s="408">
        <f t="shared" si="59"/>
        <v>0</v>
      </c>
      <c r="CD162" s="409">
        <f t="shared" si="61"/>
        <v>0</v>
      </c>
      <c r="CE162" s="409">
        <f t="shared" si="61"/>
        <v>2.4704980499999998</v>
      </c>
      <c r="CF162" s="409">
        <f t="shared" si="61"/>
        <v>2.4704980499999998</v>
      </c>
      <c r="CG162" s="409">
        <f t="shared" si="62"/>
        <v>0</v>
      </c>
      <c r="CH162" s="409">
        <f t="shared" si="62"/>
        <v>-2.4704980499999998</v>
      </c>
      <c r="CI162" s="409">
        <f t="shared" si="62"/>
        <v>-2.4704980499999998</v>
      </c>
      <c r="CJ162" s="408">
        <f t="shared" si="63"/>
        <v>0</v>
      </c>
      <c r="CK162" s="408">
        <f t="shared" si="63"/>
        <v>0</v>
      </c>
      <c r="CL162" s="408">
        <f t="shared" si="63"/>
        <v>0</v>
      </c>
      <c r="CM162" s="384"/>
      <c r="CN162" s="410">
        <f t="shared" si="54"/>
        <v>0</v>
      </c>
      <c r="CO162" s="399">
        <f t="shared" si="57"/>
        <v>0</v>
      </c>
      <c r="CP162" s="399">
        <f t="shared" si="58"/>
        <v>0</v>
      </c>
      <c r="CQ162" s="333">
        <f t="shared" si="55"/>
        <v>0</v>
      </c>
      <c r="CR162" s="333">
        <f t="shared" si="55"/>
        <v>0</v>
      </c>
      <c r="CS162" s="333">
        <f t="shared" si="55"/>
        <v>0</v>
      </c>
      <c r="CT162" s="333">
        <f t="shared" si="56"/>
        <v>0</v>
      </c>
      <c r="CU162" s="333">
        <f t="shared" si="56"/>
        <v>0</v>
      </c>
      <c r="CV162" s="333">
        <f t="shared" si="56"/>
        <v>0</v>
      </c>
    </row>
    <row r="163" spans="1:100" s="418" customFormat="1" ht="17.25" customHeight="1">
      <c r="A163" s="407" t="s">
        <v>357</v>
      </c>
      <c r="B163" s="377" t="s">
        <v>357</v>
      </c>
      <c r="C163" s="373" t="s">
        <v>357</v>
      </c>
      <c r="D163" s="377" t="s">
        <v>366</v>
      </c>
      <c r="E163" s="413"/>
      <c r="F163" s="414">
        <v>0</v>
      </c>
      <c r="G163" s="400">
        <v>0</v>
      </c>
      <c r="H163" s="413"/>
      <c r="I163" s="412">
        <v>0</v>
      </c>
      <c r="J163" s="401">
        <v>0</v>
      </c>
      <c r="K163" s="413"/>
      <c r="L163" s="414">
        <v>0</v>
      </c>
      <c r="M163" s="400">
        <v>0</v>
      </c>
      <c r="N163" s="413"/>
      <c r="O163" s="412">
        <v>2.8</v>
      </c>
      <c r="P163" s="401">
        <v>2.8</v>
      </c>
      <c r="Q163" s="413"/>
      <c r="R163" s="412">
        <v>-0.3</v>
      </c>
      <c r="S163" s="401">
        <v>-0.3</v>
      </c>
      <c r="T163" s="413"/>
      <c r="U163" s="412">
        <v>2.5</v>
      </c>
      <c r="V163" s="401">
        <v>2.5</v>
      </c>
      <c r="W163" s="413"/>
      <c r="X163" s="413"/>
      <c r="Y163" s="402"/>
      <c r="Z163" s="413"/>
      <c r="AA163" s="413"/>
      <c r="AB163" s="402"/>
      <c r="AC163" s="413"/>
      <c r="AD163" s="414">
        <v>-0.3</v>
      </c>
      <c r="AE163" s="400">
        <v>-0.3</v>
      </c>
      <c r="AF163" s="413"/>
      <c r="AG163" s="414">
        <v>0</v>
      </c>
      <c r="AH163" s="400">
        <v>0</v>
      </c>
      <c r="AI163" s="413"/>
      <c r="AJ163" s="414">
        <v>0</v>
      </c>
      <c r="AK163" s="400">
        <v>0</v>
      </c>
      <c r="AL163" s="413"/>
      <c r="AM163" s="414">
        <v>0</v>
      </c>
      <c r="AN163" s="400">
        <v>0</v>
      </c>
      <c r="AO163" s="413"/>
      <c r="AP163" s="412">
        <v>0</v>
      </c>
      <c r="AQ163" s="401">
        <v>0</v>
      </c>
      <c r="AR163" s="413"/>
      <c r="AS163" s="412">
        <v>0</v>
      </c>
      <c r="AT163" s="401">
        <v>0</v>
      </c>
      <c r="AU163" s="413"/>
      <c r="AV163" s="414">
        <v>0</v>
      </c>
      <c r="AW163" s="400">
        <v>0</v>
      </c>
      <c r="AX163" s="413"/>
      <c r="AY163" s="414">
        <v>0</v>
      </c>
      <c r="AZ163" s="400">
        <v>0</v>
      </c>
      <c r="BA163" s="413"/>
      <c r="BB163" s="414">
        <v>0</v>
      </c>
      <c r="BC163" s="400">
        <v>0</v>
      </c>
      <c r="BD163" s="413"/>
      <c r="BE163" s="413"/>
      <c r="BF163" s="402"/>
      <c r="BG163" s="413"/>
      <c r="BH163" s="413"/>
      <c r="BI163" s="402"/>
      <c r="BJ163" s="413"/>
      <c r="BK163" s="414">
        <v>2.5</v>
      </c>
      <c r="BL163" s="400">
        <v>2.5</v>
      </c>
      <c r="BM163" s="413"/>
      <c r="BN163" s="414">
        <v>0</v>
      </c>
      <c r="BO163" s="400">
        <v>0</v>
      </c>
      <c r="BP163" s="413"/>
      <c r="BQ163" s="417">
        <v>0</v>
      </c>
      <c r="BR163" s="403">
        <v>0</v>
      </c>
      <c r="BS163" s="413"/>
      <c r="BT163" s="417">
        <v>0</v>
      </c>
      <c r="BU163" s="403">
        <v>0</v>
      </c>
      <c r="BV163" s="403"/>
      <c r="BW163" s="384"/>
      <c r="BX163" s="408">
        <f t="shared" si="60"/>
        <v>0</v>
      </c>
      <c r="BY163" s="408">
        <f t="shared" si="60"/>
        <v>0</v>
      </c>
      <c r="BZ163" s="408">
        <f t="shared" si="60"/>
        <v>0</v>
      </c>
      <c r="CA163" s="408">
        <f t="shared" si="59"/>
        <v>0</v>
      </c>
      <c r="CB163" s="408">
        <f t="shared" si="59"/>
        <v>0</v>
      </c>
      <c r="CC163" s="408">
        <f t="shared" si="59"/>
        <v>0</v>
      </c>
      <c r="CD163" s="409">
        <f t="shared" si="61"/>
        <v>0</v>
      </c>
      <c r="CE163" s="409">
        <f t="shared" si="61"/>
        <v>0</v>
      </c>
      <c r="CF163" s="409">
        <f t="shared" si="61"/>
        <v>0</v>
      </c>
      <c r="CG163" s="409">
        <f t="shared" si="62"/>
        <v>0</v>
      </c>
      <c r="CH163" s="409">
        <f t="shared" si="62"/>
        <v>0</v>
      </c>
      <c r="CI163" s="409">
        <f t="shared" si="62"/>
        <v>0</v>
      </c>
      <c r="CJ163" s="408">
        <f t="shared" si="63"/>
        <v>0</v>
      </c>
      <c r="CK163" s="408">
        <f t="shared" si="63"/>
        <v>0</v>
      </c>
      <c r="CL163" s="408">
        <f t="shared" si="63"/>
        <v>0</v>
      </c>
      <c r="CM163" s="384"/>
      <c r="CN163" s="410">
        <f t="shared" si="54"/>
        <v>0</v>
      </c>
      <c r="CO163" s="399">
        <f t="shared" si="57"/>
        <v>0</v>
      </c>
      <c r="CP163" s="399">
        <f t="shared" si="58"/>
        <v>0</v>
      </c>
      <c r="CQ163" s="333">
        <f t="shared" si="55"/>
        <v>0</v>
      </c>
      <c r="CR163" s="333">
        <f t="shared" si="55"/>
        <v>0</v>
      </c>
      <c r="CS163" s="333">
        <f t="shared" si="55"/>
        <v>0</v>
      </c>
      <c r="CT163" s="333">
        <f t="shared" si="56"/>
        <v>0</v>
      </c>
      <c r="CU163" s="333">
        <f t="shared" si="56"/>
        <v>-0.3</v>
      </c>
      <c r="CV163" s="333">
        <f t="shared" si="56"/>
        <v>-0.3</v>
      </c>
    </row>
    <row r="164" spans="1:100" s="418" customFormat="1" ht="17.25" customHeight="1">
      <c r="A164" s="407" t="s">
        <v>357</v>
      </c>
      <c r="B164" s="377" t="s">
        <v>357</v>
      </c>
      <c r="C164" s="373" t="s">
        <v>357</v>
      </c>
      <c r="D164" s="377" t="s">
        <v>367</v>
      </c>
      <c r="E164" s="413"/>
      <c r="F164" s="412">
        <v>0.5</v>
      </c>
      <c r="G164" s="401">
        <v>0.5</v>
      </c>
      <c r="H164" s="413"/>
      <c r="I164" s="412">
        <v>0</v>
      </c>
      <c r="J164" s="401">
        <v>0</v>
      </c>
      <c r="K164" s="413"/>
      <c r="L164" s="412">
        <v>0.5</v>
      </c>
      <c r="M164" s="401">
        <v>0.5</v>
      </c>
      <c r="N164" s="413"/>
      <c r="O164" s="414">
        <v>0</v>
      </c>
      <c r="P164" s="400">
        <v>0</v>
      </c>
      <c r="Q164" s="413"/>
      <c r="R164" s="414">
        <v>0</v>
      </c>
      <c r="S164" s="400">
        <v>0</v>
      </c>
      <c r="T164" s="413"/>
      <c r="U164" s="414">
        <v>0</v>
      </c>
      <c r="V164" s="400">
        <v>0</v>
      </c>
      <c r="W164" s="413"/>
      <c r="X164" s="413"/>
      <c r="Y164" s="402"/>
      <c r="Z164" s="413"/>
      <c r="AA164" s="413"/>
      <c r="AB164" s="402"/>
      <c r="AC164" s="413"/>
      <c r="AD164" s="414">
        <v>0.5</v>
      </c>
      <c r="AE164" s="400">
        <v>0.5</v>
      </c>
      <c r="AF164" s="413"/>
      <c r="AG164" s="412">
        <v>0.44529999999999997</v>
      </c>
      <c r="AH164" s="401">
        <v>0.44529999999999997</v>
      </c>
      <c r="AI164" s="413"/>
      <c r="AJ164" s="412">
        <v>0.5</v>
      </c>
      <c r="AK164" s="401">
        <v>0.5</v>
      </c>
      <c r="AL164" s="413"/>
      <c r="AM164" s="412">
        <v>0.5</v>
      </c>
      <c r="AN164" s="401">
        <v>0.5</v>
      </c>
      <c r="AO164" s="413"/>
      <c r="AP164" s="412">
        <v>0</v>
      </c>
      <c r="AQ164" s="401">
        <v>0</v>
      </c>
      <c r="AR164" s="413"/>
      <c r="AS164" s="412">
        <v>0</v>
      </c>
      <c r="AT164" s="401">
        <v>0</v>
      </c>
      <c r="AU164" s="413"/>
      <c r="AV164" s="412">
        <v>1.2795776000000001</v>
      </c>
      <c r="AW164" s="401">
        <v>1.2795776000000001</v>
      </c>
      <c r="AX164" s="413"/>
      <c r="AY164" s="412">
        <v>1.2795776000000001</v>
      </c>
      <c r="AZ164" s="401">
        <v>1.2795776000000001</v>
      </c>
      <c r="BA164" s="413"/>
      <c r="BB164" s="412">
        <v>1.2795776000000001</v>
      </c>
      <c r="BC164" s="401">
        <v>1.2795776000000001</v>
      </c>
      <c r="BD164" s="413"/>
      <c r="BE164" s="413"/>
      <c r="BF164" s="402"/>
      <c r="BG164" s="413"/>
      <c r="BH164" s="413"/>
      <c r="BI164" s="402"/>
      <c r="BJ164" s="413"/>
      <c r="BK164" s="414">
        <v>-1.2795776000000001</v>
      </c>
      <c r="BL164" s="400">
        <v>-1.2795776000000001</v>
      </c>
      <c r="BM164" s="413"/>
      <c r="BN164" s="412">
        <v>-0.77957759999999998</v>
      </c>
      <c r="BO164" s="401">
        <v>-0.77957759999999998</v>
      </c>
      <c r="BP164" s="413"/>
      <c r="BQ164" s="415">
        <v>255.91551999999999</v>
      </c>
      <c r="BR164" s="416">
        <v>255.91551999999999</v>
      </c>
      <c r="BS164" s="413"/>
      <c r="BT164" s="415">
        <v>255.91551999999999</v>
      </c>
      <c r="BU164" s="416">
        <v>255.91551999999999</v>
      </c>
      <c r="BV164" s="403"/>
      <c r="BW164" s="384"/>
      <c r="BX164" s="408">
        <f t="shared" si="60"/>
        <v>0</v>
      </c>
      <c r="BY164" s="408">
        <f t="shared" si="60"/>
        <v>0</v>
      </c>
      <c r="BZ164" s="408">
        <f t="shared" si="60"/>
        <v>0</v>
      </c>
      <c r="CA164" s="408">
        <f t="shared" si="59"/>
        <v>0</v>
      </c>
      <c r="CB164" s="408">
        <f t="shared" si="59"/>
        <v>0</v>
      </c>
      <c r="CC164" s="408">
        <f t="shared" si="59"/>
        <v>0</v>
      </c>
      <c r="CD164" s="409">
        <f t="shared" si="61"/>
        <v>0</v>
      </c>
      <c r="CE164" s="409">
        <f t="shared" si="61"/>
        <v>1.2795776000000001</v>
      </c>
      <c r="CF164" s="409">
        <f t="shared" si="61"/>
        <v>1.2795776000000001</v>
      </c>
      <c r="CG164" s="409">
        <f t="shared" si="62"/>
        <v>0</v>
      </c>
      <c r="CH164" s="409">
        <f t="shared" si="62"/>
        <v>-1.2795776000000001</v>
      </c>
      <c r="CI164" s="409">
        <f t="shared" si="62"/>
        <v>-1.2795776000000001</v>
      </c>
      <c r="CJ164" s="408">
        <f t="shared" si="63"/>
        <v>0</v>
      </c>
      <c r="CK164" s="408">
        <f t="shared" si="63"/>
        <v>0</v>
      </c>
      <c r="CL164" s="408">
        <f t="shared" si="63"/>
        <v>0</v>
      </c>
      <c r="CM164" s="384"/>
      <c r="CN164" s="410">
        <f t="shared" si="54"/>
        <v>0</v>
      </c>
      <c r="CO164" s="399">
        <f t="shared" si="57"/>
        <v>0</v>
      </c>
      <c r="CP164" s="399">
        <f t="shared" si="58"/>
        <v>0</v>
      </c>
      <c r="CQ164" s="333">
        <f t="shared" si="55"/>
        <v>0</v>
      </c>
      <c r="CR164" s="333">
        <f t="shared" si="55"/>
        <v>0</v>
      </c>
      <c r="CS164" s="333">
        <f t="shared" si="55"/>
        <v>0</v>
      </c>
      <c r="CT164" s="333">
        <f t="shared" si="56"/>
        <v>0</v>
      </c>
      <c r="CU164" s="333">
        <f t="shared" si="56"/>
        <v>0</v>
      </c>
      <c r="CV164" s="333">
        <f t="shared" si="56"/>
        <v>0</v>
      </c>
    </row>
    <row r="165" spans="1:100" s="418" customFormat="1" ht="17.25" customHeight="1">
      <c r="A165" s="407" t="s">
        <v>357</v>
      </c>
      <c r="B165" s="377" t="s">
        <v>357</v>
      </c>
      <c r="C165" s="373" t="s">
        <v>357</v>
      </c>
      <c r="D165" s="377" t="s">
        <v>368</v>
      </c>
      <c r="E165" s="413"/>
      <c r="F165" s="414">
        <v>1</v>
      </c>
      <c r="G165" s="400">
        <v>1</v>
      </c>
      <c r="H165" s="413"/>
      <c r="I165" s="412">
        <v>0</v>
      </c>
      <c r="J165" s="401">
        <v>0</v>
      </c>
      <c r="K165" s="413"/>
      <c r="L165" s="414">
        <v>1</v>
      </c>
      <c r="M165" s="400">
        <v>1</v>
      </c>
      <c r="N165" s="413"/>
      <c r="O165" s="412">
        <v>0</v>
      </c>
      <c r="P165" s="401">
        <v>0</v>
      </c>
      <c r="Q165" s="413"/>
      <c r="R165" s="412">
        <v>0</v>
      </c>
      <c r="S165" s="401">
        <v>0</v>
      </c>
      <c r="T165" s="413"/>
      <c r="U165" s="412">
        <v>0</v>
      </c>
      <c r="V165" s="401">
        <v>0</v>
      </c>
      <c r="W165" s="413"/>
      <c r="X165" s="413"/>
      <c r="Y165" s="402"/>
      <c r="Z165" s="413"/>
      <c r="AA165" s="413"/>
      <c r="AB165" s="402"/>
      <c r="AC165" s="413"/>
      <c r="AD165" s="414">
        <v>1</v>
      </c>
      <c r="AE165" s="400">
        <v>1</v>
      </c>
      <c r="AF165" s="413"/>
      <c r="AG165" s="414">
        <v>0.83340000000000003</v>
      </c>
      <c r="AH165" s="400">
        <v>0.83340000000000003</v>
      </c>
      <c r="AI165" s="413"/>
      <c r="AJ165" s="414">
        <v>1</v>
      </c>
      <c r="AK165" s="400">
        <v>1</v>
      </c>
      <c r="AL165" s="413"/>
      <c r="AM165" s="414">
        <v>1</v>
      </c>
      <c r="AN165" s="400">
        <v>1</v>
      </c>
      <c r="AO165" s="413"/>
      <c r="AP165" s="412">
        <v>0</v>
      </c>
      <c r="AQ165" s="401">
        <v>0</v>
      </c>
      <c r="AR165" s="413"/>
      <c r="AS165" s="412">
        <v>0</v>
      </c>
      <c r="AT165" s="401">
        <v>0</v>
      </c>
      <c r="AU165" s="413"/>
      <c r="AV165" s="414">
        <v>0.15401702</v>
      </c>
      <c r="AW165" s="400">
        <v>0.15401702</v>
      </c>
      <c r="AX165" s="413"/>
      <c r="AY165" s="414">
        <v>0.15401702</v>
      </c>
      <c r="AZ165" s="400">
        <v>0.15401702</v>
      </c>
      <c r="BA165" s="413"/>
      <c r="BB165" s="414">
        <v>0.15401702</v>
      </c>
      <c r="BC165" s="400">
        <v>0.15401702</v>
      </c>
      <c r="BD165" s="413"/>
      <c r="BE165" s="413"/>
      <c r="BF165" s="402"/>
      <c r="BG165" s="413"/>
      <c r="BH165" s="413"/>
      <c r="BI165" s="402"/>
      <c r="BJ165" s="413"/>
      <c r="BK165" s="414">
        <v>-0.15401702</v>
      </c>
      <c r="BL165" s="400">
        <v>-0.15401702</v>
      </c>
      <c r="BM165" s="413"/>
      <c r="BN165" s="414">
        <v>0.84598298000000005</v>
      </c>
      <c r="BO165" s="400">
        <v>0.84598298000000005</v>
      </c>
      <c r="BP165" s="413"/>
      <c r="BQ165" s="417">
        <v>15.401702</v>
      </c>
      <c r="BR165" s="403">
        <v>15.401702</v>
      </c>
      <c r="BS165" s="413"/>
      <c r="BT165" s="417">
        <v>15.401702</v>
      </c>
      <c r="BU165" s="403">
        <v>15.401702</v>
      </c>
      <c r="BV165" s="416"/>
      <c r="BW165" s="384"/>
      <c r="BX165" s="408">
        <f t="shared" si="60"/>
        <v>0</v>
      </c>
      <c r="BY165" s="408">
        <f t="shared" si="60"/>
        <v>0</v>
      </c>
      <c r="BZ165" s="408">
        <f t="shared" si="60"/>
        <v>0</v>
      </c>
      <c r="CA165" s="408">
        <f t="shared" si="59"/>
        <v>0</v>
      </c>
      <c r="CB165" s="408">
        <f t="shared" si="59"/>
        <v>0</v>
      </c>
      <c r="CC165" s="408">
        <f t="shared" si="59"/>
        <v>0</v>
      </c>
      <c r="CD165" s="409">
        <f t="shared" si="61"/>
        <v>0</v>
      </c>
      <c r="CE165" s="409">
        <f t="shared" si="61"/>
        <v>0.15401702</v>
      </c>
      <c r="CF165" s="409">
        <f t="shared" si="61"/>
        <v>0.15401702</v>
      </c>
      <c r="CG165" s="409">
        <f t="shared" si="62"/>
        <v>0</v>
      </c>
      <c r="CH165" s="409">
        <f t="shared" si="62"/>
        <v>-0.15401702</v>
      </c>
      <c r="CI165" s="409">
        <f t="shared" si="62"/>
        <v>-0.15401702</v>
      </c>
      <c r="CJ165" s="408">
        <f t="shared" si="63"/>
        <v>0</v>
      </c>
      <c r="CK165" s="408">
        <f t="shared" si="63"/>
        <v>0</v>
      </c>
      <c r="CL165" s="408">
        <f t="shared" si="63"/>
        <v>0</v>
      </c>
      <c r="CM165" s="384"/>
      <c r="CN165" s="410">
        <f t="shared" si="54"/>
        <v>0</v>
      </c>
      <c r="CO165" s="399">
        <f t="shared" si="57"/>
        <v>0</v>
      </c>
      <c r="CP165" s="399">
        <f t="shared" si="58"/>
        <v>0</v>
      </c>
      <c r="CQ165" s="333">
        <f t="shared" si="55"/>
        <v>0</v>
      </c>
      <c r="CR165" s="333">
        <f t="shared" si="55"/>
        <v>0</v>
      </c>
      <c r="CS165" s="333">
        <f t="shared" si="55"/>
        <v>0</v>
      </c>
      <c r="CT165" s="333">
        <f t="shared" si="56"/>
        <v>0</v>
      </c>
      <c r="CU165" s="333">
        <f t="shared" si="56"/>
        <v>0</v>
      </c>
      <c r="CV165" s="333">
        <f t="shared" si="56"/>
        <v>0</v>
      </c>
    </row>
    <row r="166" spans="1:100" s="418" customFormat="1" ht="17.25" customHeight="1">
      <c r="A166" s="407" t="s">
        <v>357</v>
      </c>
      <c r="B166" s="377" t="s">
        <v>357</v>
      </c>
      <c r="C166" s="373" t="s">
        <v>357</v>
      </c>
      <c r="D166" s="377" t="s">
        <v>369</v>
      </c>
      <c r="E166" s="413"/>
      <c r="F166" s="414">
        <v>1</v>
      </c>
      <c r="G166" s="400">
        <v>1</v>
      </c>
      <c r="H166" s="413"/>
      <c r="I166" s="412">
        <v>0</v>
      </c>
      <c r="J166" s="401">
        <v>0</v>
      </c>
      <c r="K166" s="413"/>
      <c r="L166" s="414">
        <v>1</v>
      </c>
      <c r="M166" s="400">
        <v>1</v>
      </c>
      <c r="N166" s="413"/>
      <c r="O166" s="412">
        <v>0</v>
      </c>
      <c r="P166" s="401">
        <v>0</v>
      </c>
      <c r="Q166" s="413"/>
      <c r="R166" s="412">
        <v>0</v>
      </c>
      <c r="S166" s="401">
        <v>0</v>
      </c>
      <c r="T166" s="413"/>
      <c r="U166" s="412">
        <v>0</v>
      </c>
      <c r="V166" s="401">
        <v>0</v>
      </c>
      <c r="W166" s="413"/>
      <c r="X166" s="413"/>
      <c r="Y166" s="402"/>
      <c r="Z166" s="413"/>
      <c r="AA166" s="413"/>
      <c r="AB166" s="402"/>
      <c r="AC166" s="413"/>
      <c r="AD166" s="414">
        <v>1</v>
      </c>
      <c r="AE166" s="400">
        <v>1</v>
      </c>
      <c r="AF166" s="413"/>
      <c r="AG166" s="414">
        <v>0.75290000000000001</v>
      </c>
      <c r="AH166" s="400">
        <v>0.75290000000000001</v>
      </c>
      <c r="AI166" s="413"/>
      <c r="AJ166" s="414">
        <v>1</v>
      </c>
      <c r="AK166" s="400">
        <v>1</v>
      </c>
      <c r="AL166" s="413"/>
      <c r="AM166" s="414">
        <v>1</v>
      </c>
      <c r="AN166" s="400">
        <v>1</v>
      </c>
      <c r="AO166" s="413"/>
      <c r="AP166" s="412">
        <v>0</v>
      </c>
      <c r="AQ166" s="401">
        <v>0</v>
      </c>
      <c r="AR166" s="413"/>
      <c r="AS166" s="412">
        <v>0</v>
      </c>
      <c r="AT166" s="401">
        <v>0</v>
      </c>
      <c r="AU166" s="413"/>
      <c r="AV166" s="414">
        <v>0.26838000000000001</v>
      </c>
      <c r="AW166" s="400">
        <v>0.26838000000000001</v>
      </c>
      <c r="AX166" s="413"/>
      <c r="AY166" s="414">
        <v>0.26838000000000001</v>
      </c>
      <c r="AZ166" s="400">
        <v>0.26838000000000001</v>
      </c>
      <c r="BA166" s="413"/>
      <c r="BB166" s="414">
        <v>0.26838000000000001</v>
      </c>
      <c r="BC166" s="400">
        <v>0.26838000000000001</v>
      </c>
      <c r="BD166" s="413"/>
      <c r="BE166" s="413"/>
      <c r="BF166" s="402"/>
      <c r="BG166" s="413"/>
      <c r="BH166" s="413"/>
      <c r="BI166" s="402"/>
      <c r="BJ166" s="413"/>
      <c r="BK166" s="414">
        <v>-0.26838000000000001</v>
      </c>
      <c r="BL166" s="400">
        <v>-0.26838000000000001</v>
      </c>
      <c r="BM166" s="413"/>
      <c r="BN166" s="414">
        <v>0.73162000000000005</v>
      </c>
      <c r="BO166" s="400">
        <v>0.73162000000000005</v>
      </c>
      <c r="BP166" s="413"/>
      <c r="BQ166" s="417">
        <v>26.838000000000001</v>
      </c>
      <c r="BR166" s="403">
        <v>26.838000000000001</v>
      </c>
      <c r="BS166" s="413"/>
      <c r="BT166" s="417">
        <v>26.838000000000001</v>
      </c>
      <c r="BU166" s="403">
        <v>26.838000000000001</v>
      </c>
      <c r="BV166" s="403"/>
      <c r="BW166" s="384"/>
      <c r="BX166" s="408">
        <f t="shared" si="60"/>
        <v>0</v>
      </c>
      <c r="BY166" s="408">
        <f t="shared" si="60"/>
        <v>0</v>
      </c>
      <c r="BZ166" s="408">
        <f t="shared" si="60"/>
        <v>0</v>
      </c>
      <c r="CA166" s="408">
        <f t="shared" si="59"/>
        <v>0</v>
      </c>
      <c r="CB166" s="408">
        <f t="shared" si="59"/>
        <v>0</v>
      </c>
      <c r="CC166" s="408">
        <f t="shared" si="59"/>
        <v>0</v>
      </c>
      <c r="CD166" s="409">
        <f t="shared" si="61"/>
        <v>0</v>
      </c>
      <c r="CE166" s="409">
        <f t="shared" si="61"/>
        <v>0.26838000000000001</v>
      </c>
      <c r="CF166" s="409">
        <f t="shared" si="61"/>
        <v>0.26838000000000001</v>
      </c>
      <c r="CG166" s="409">
        <f t="shared" si="62"/>
        <v>0</v>
      </c>
      <c r="CH166" s="409">
        <f t="shared" si="62"/>
        <v>-0.26838000000000001</v>
      </c>
      <c r="CI166" s="409">
        <f t="shared" si="62"/>
        <v>-0.26838000000000001</v>
      </c>
      <c r="CJ166" s="408">
        <f t="shared" si="63"/>
        <v>0</v>
      </c>
      <c r="CK166" s="408">
        <f t="shared" si="63"/>
        <v>0</v>
      </c>
      <c r="CL166" s="408">
        <f t="shared" si="63"/>
        <v>0</v>
      </c>
      <c r="CM166" s="384"/>
      <c r="CN166" s="410">
        <f t="shared" si="54"/>
        <v>0</v>
      </c>
      <c r="CO166" s="399">
        <f t="shared" si="57"/>
        <v>0</v>
      </c>
      <c r="CP166" s="399">
        <f t="shared" si="58"/>
        <v>0</v>
      </c>
      <c r="CQ166" s="333">
        <f t="shared" si="55"/>
        <v>0</v>
      </c>
      <c r="CR166" s="333">
        <f t="shared" si="55"/>
        <v>0</v>
      </c>
      <c r="CS166" s="333">
        <f t="shared" si="55"/>
        <v>0</v>
      </c>
      <c r="CT166" s="333">
        <f t="shared" si="56"/>
        <v>0</v>
      </c>
      <c r="CU166" s="333">
        <f t="shared" si="56"/>
        <v>0</v>
      </c>
      <c r="CV166" s="333">
        <f t="shared" si="56"/>
        <v>0</v>
      </c>
    </row>
    <row r="167" spans="1:100" s="418" customFormat="1" ht="17.25" customHeight="1">
      <c r="A167" s="407" t="s">
        <v>357</v>
      </c>
      <c r="B167" s="377" t="s">
        <v>357</v>
      </c>
      <c r="C167" s="373" t="s">
        <v>357</v>
      </c>
      <c r="D167" s="377" t="s">
        <v>370</v>
      </c>
      <c r="E167" s="413"/>
      <c r="F167" s="414">
        <v>0.3</v>
      </c>
      <c r="G167" s="400">
        <v>0.3</v>
      </c>
      <c r="H167" s="413"/>
      <c r="I167" s="412">
        <v>0</v>
      </c>
      <c r="J167" s="401">
        <v>0</v>
      </c>
      <c r="K167" s="413"/>
      <c r="L167" s="414">
        <v>0.3</v>
      </c>
      <c r="M167" s="400">
        <v>0.3</v>
      </c>
      <c r="N167" s="413"/>
      <c r="O167" s="412">
        <v>0</v>
      </c>
      <c r="P167" s="401">
        <v>0</v>
      </c>
      <c r="Q167" s="413"/>
      <c r="R167" s="412">
        <v>0</v>
      </c>
      <c r="S167" s="401">
        <v>0</v>
      </c>
      <c r="T167" s="413"/>
      <c r="U167" s="412">
        <v>0</v>
      </c>
      <c r="V167" s="401">
        <v>0</v>
      </c>
      <c r="W167" s="413"/>
      <c r="X167" s="413"/>
      <c r="Y167" s="402"/>
      <c r="Z167" s="413"/>
      <c r="AA167" s="413"/>
      <c r="AB167" s="402"/>
      <c r="AC167" s="413"/>
      <c r="AD167" s="414">
        <v>0.3</v>
      </c>
      <c r="AE167" s="400">
        <v>0.3</v>
      </c>
      <c r="AF167" s="413"/>
      <c r="AG167" s="414">
        <v>0.25</v>
      </c>
      <c r="AH167" s="400">
        <v>0.25</v>
      </c>
      <c r="AI167" s="413"/>
      <c r="AJ167" s="414">
        <v>0.3</v>
      </c>
      <c r="AK167" s="400">
        <v>0.3</v>
      </c>
      <c r="AL167" s="413"/>
      <c r="AM167" s="414">
        <v>0.3</v>
      </c>
      <c r="AN167" s="400">
        <v>0.3</v>
      </c>
      <c r="AO167" s="413"/>
      <c r="AP167" s="412">
        <v>0</v>
      </c>
      <c r="AQ167" s="401">
        <v>0</v>
      </c>
      <c r="AR167" s="413"/>
      <c r="AS167" s="412">
        <v>0</v>
      </c>
      <c r="AT167" s="401">
        <v>0</v>
      </c>
      <c r="AU167" s="413"/>
      <c r="AV167" s="414">
        <v>0</v>
      </c>
      <c r="AW167" s="400">
        <v>0</v>
      </c>
      <c r="AX167" s="413"/>
      <c r="AY167" s="414">
        <v>0</v>
      </c>
      <c r="AZ167" s="400">
        <v>0</v>
      </c>
      <c r="BA167" s="413"/>
      <c r="BB167" s="414">
        <v>0</v>
      </c>
      <c r="BC167" s="400">
        <v>0</v>
      </c>
      <c r="BD167" s="413"/>
      <c r="BE167" s="413"/>
      <c r="BF167" s="402"/>
      <c r="BG167" s="413"/>
      <c r="BH167" s="413"/>
      <c r="BI167" s="402"/>
      <c r="BJ167" s="413"/>
      <c r="BK167" s="414">
        <v>0</v>
      </c>
      <c r="BL167" s="400">
        <v>0</v>
      </c>
      <c r="BM167" s="413"/>
      <c r="BN167" s="414">
        <v>0.3</v>
      </c>
      <c r="BO167" s="400">
        <v>0.3</v>
      </c>
      <c r="BP167" s="413"/>
      <c r="BQ167" s="417">
        <v>0</v>
      </c>
      <c r="BR167" s="403">
        <v>0</v>
      </c>
      <c r="BS167" s="413"/>
      <c r="BT167" s="417">
        <v>0</v>
      </c>
      <c r="BU167" s="403">
        <v>0</v>
      </c>
      <c r="BV167" s="416"/>
      <c r="BW167" s="384"/>
      <c r="BX167" s="408">
        <f t="shared" si="60"/>
        <v>0</v>
      </c>
      <c r="BY167" s="408">
        <f t="shared" si="60"/>
        <v>0</v>
      </c>
      <c r="BZ167" s="408">
        <f t="shared" si="60"/>
        <v>0</v>
      </c>
      <c r="CA167" s="408">
        <f t="shared" si="59"/>
        <v>0</v>
      </c>
      <c r="CB167" s="408">
        <f t="shared" si="59"/>
        <v>0</v>
      </c>
      <c r="CC167" s="408">
        <f t="shared" si="59"/>
        <v>0</v>
      </c>
      <c r="CD167" s="409">
        <f t="shared" si="61"/>
        <v>0</v>
      </c>
      <c r="CE167" s="409">
        <f t="shared" si="61"/>
        <v>0</v>
      </c>
      <c r="CF167" s="409">
        <f t="shared" si="61"/>
        <v>0</v>
      </c>
      <c r="CG167" s="409">
        <f t="shared" si="62"/>
        <v>0</v>
      </c>
      <c r="CH167" s="409">
        <f t="shared" si="62"/>
        <v>0</v>
      </c>
      <c r="CI167" s="409">
        <f t="shared" si="62"/>
        <v>0</v>
      </c>
      <c r="CJ167" s="408">
        <f t="shared" si="63"/>
        <v>0</v>
      </c>
      <c r="CK167" s="408">
        <f t="shared" si="63"/>
        <v>0</v>
      </c>
      <c r="CL167" s="408">
        <f t="shared" si="63"/>
        <v>0</v>
      </c>
      <c r="CM167" s="384"/>
      <c r="CN167" s="410">
        <f t="shared" si="54"/>
        <v>0</v>
      </c>
      <c r="CO167" s="399">
        <f t="shared" si="57"/>
        <v>0</v>
      </c>
      <c r="CP167" s="399">
        <f t="shared" si="58"/>
        <v>0</v>
      </c>
      <c r="CQ167" s="333">
        <f t="shared" si="55"/>
        <v>0</v>
      </c>
      <c r="CR167" s="333">
        <f t="shared" si="55"/>
        <v>0</v>
      </c>
      <c r="CS167" s="333">
        <f t="shared" si="55"/>
        <v>0</v>
      </c>
      <c r="CT167" s="333">
        <f t="shared" si="56"/>
        <v>0</v>
      </c>
      <c r="CU167" s="333">
        <f t="shared" si="56"/>
        <v>0</v>
      </c>
      <c r="CV167" s="333">
        <f t="shared" si="56"/>
        <v>0</v>
      </c>
    </row>
    <row r="168" spans="1:100" s="418" customFormat="1" ht="17.25" customHeight="1">
      <c r="A168" s="407" t="s">
        <v>357</v>
      </c>
      <c r="B168" s="377" t="s">
        <v>357</v>
      </c>
      <c r="C168" s="373" t="s">
        <v>357</v>
      </c>
      <c r="D168" s="377" t="s">
        <v>372</v>
      </c>
      <c r="E168" s="413"/>
      <c r="F168" s="414">
        <v>232.84200000000001</v>
      </c>
      <c r="G168" s="400">
        <v>232.84200000000001</v>
      </c>
      <c r="H168" s="413"/>
      <c r="I168" s="412">
        <v>-149.66983500000001</v>
      </c>
      <c r="J168" s="401">
        <v>-149.66983500000001</v>
      </c>
      <c r="K168" s="413"/>
      <c r="L168" s="414">
        <v>83.172165000000007</v>
      </c>
      <c r="M168" s="400">
        <v>83.172165000000007</v>
      </c>
      <c r="N168" s="413"/>
      <c r="O168" s="412">
        <v>83.172165000000007</v>
      </c>
      <c r="P168" s="401">
        <v>83.172165000000007</v>
      </c>
      <c r="Q168" s="413"/>
      <c r="R168" s="412">
        <v>-1.34</v>
      </c>
      <c r="S168" s="401">
        <v>-1.34</v>
      </c>
      <c r="T168" s="413"/>
      <c r="U168" s="412">
        <v>81.832165000000003</v>
      </c>
      <c r="V168" s="401">
        <v>81.832165000000003</v>
      </c>
      <c r="W168" s="413"/>
      <c r="X168" s="413">
        <v>-8.31</v>
      </c>
      <c r="Y168" s="402">
        <v>-8.31</v>
      </c>
      <c r="Z168" s="413"/>
      <c r="AA168" s="413"/>
      <c r="AB168" s="402"/>
      <c r="AC168" s="413"/>
      <c r="AD168" s="414">
        <v>81.832165000000003</v>
      </c>
      <c r="AE168" s="400">
        <v>81.832165000000003</v>
      </c>
      <c r="AF168" s="413"/>
      <c r="AG168" s="414">
        <v>204.01920000000001</v>
      </c>
      <c r="AH168" s="400">
        <v>204.01920000000001</v>
      </c>
      <c r="AI168" s="413"/>
      <c r="AJ168" s="414">
        <v>223.52260000000001</v>
      </c>
      <c r="AK168" s="400">
        <v>223.52260000000001</v>
      </c>
      <c r="AL168" s="413"/>
      <c r="AM168" s="414">
        <v>223.52260000000001</v>
      </c>
      <c r="AN168" s="400">
        <v>223.52260000000001</v>
      </c>
      <c r="AO168" s="413"/>
      <c r="AP168" s="412">
        <v>38.1</v>
      </c>
      <c r="AQ168" s="401">
        <v>38.1</v>
      </c>
      <c r="AR168" s="413"/>
      <c r="AS168" s="412">
        <v>64.117460780000002</v>
      </c>
      <c r="AT168" s="401">
        <v>64.117460780000002</v>
      </c>
      <c r="AU168" s="413"/>
      <c r="AV168" s="414">
        <v>6.23237971</v>
      </c>
      <c r="AW168" s="400">
        <v>6.23237971</v>
      </c>
      <c r="AX168" s="413"/>
      <c r="AY168" s="414">
        <v>70.349840490000005</v>
      </c>
      <c r="AZ168" s="400">
        <v>70.349840490000005</v>
      </c>
      <c r="BA168" s="413"/>
      <c r="BB168" s="414">
        <v>2.7617593</v>
      </c>
      <c r="BC168" s="400">
        <v>2.7617593</v>
      </c>
      <c r="BD168" s="413"/>
      <c r="BE168" s="413">
        <v>3.47062041</v>
      </c>
      <c r="BF168" s="402">
        <v>3.47062041</v>
      </c>
      <c r="BG168" s="413"/>
      <c r="BH168" s="413"/>
      <c r="BI168" s="402"/>
      <c r="BJ168" s="413"/>
      <c r="BK168" s="414">
        <v>75.59978529</v>
      </c>
      <c r="BL168" s="400">
        <v>75.59978529</v>
      </c>
      <c r="BM168" s="413"/>
      <c r="BN168" s="414">
        <v>76.939785290000003</v>
      </c>
      <c r="BO168" s="400">
        <v>76.939785290000003</v>
      </c>
      <c r="BP168" s="413"/>
      <c r="BQ168" s="417">
        <v>7.6160513529999996</v>
      </c>
      <c r="BR168" s="403">
        <v>7.6160513529999996</v>
      </c>
      <c r="BS168" s="413"/>
      <c r="BT168" s="417">
        <v>85.968445892000005</v>
      </c>
      <c r="BU168" s="403">
        <v>85.968445892000005</v>
      </c>
      <c r="BV168" s="403"/>
      <c r="BW168" s="384"/>
      <c r="BX168" s="408">
        <f t="shared" si="60"/>
        <v>0</v>
      </c>
      <c r="BY168" s="408">
        <f t="shared" si="60"/>
        <v>8.31</v>
      </c>
      <c r="BZ168" s="408">
        <f t="shared" si="60"/>
        <v>8.31</v>
      </c>
      <c r="CA168" s="408">
        <f t="shared" si="59"/>
        <v>0</v>
      </c>
      <c r="CB168" s="408">
        <f t="shared" si="59"/>
        <v>3.47062041</v>
      </c>
      <c r="CC168" s="408">
        <f t="shared" si="59"/>
        <v>3.47062041</v>
      </c>
      <c r="CD168" s="409">
        <f t="shared" si="61"/>
        <v>0</v>
      </c>
      <c r="CE168" s="409">
        <f t="shared" si="61"/>
        <v>2.7617593</v>
      </c>
      <c r="CF168" s="409">
        <f t="shared" si="61"/>
        <v>2.7617593</v>
      </c>
      <c r="CG168" s="409">
        <f t="shared" si="62"/>
        <v>0</v>
      </c>
      <c r="CH168" s="409">
        <f t="shared" si="62"/>
        <v>2.07762029</v>
      </c>
      <c r="CI168" s="409">
        <f t="shared" si="62"/>
        <v>2.07762029</v>
      </c>
      <c r="CJ168" s="408">
        <f t="shared" si="63"/>
        <v>0</v>
      </c>
      <c r="CK168" s="408">
        <f t="shared" si="63"/>
        <v>41.764385198555956</v>
      </c>
      <c r="CL168" s="408">
        <f t="shared" si="63"/>
        <v>41.764385198555956</v>
      </c>
      <c r="CM168" s="384"/>
      <c r="CN168" s="410">
        <f t="shared" si="54"/>
        <v>0</v>
      </c>
      <c r="CO168" s="399">
        <f t="shared" si="57"/>
        <v>8310000.0000000009</v>
      </c>
      <c r="CP168" s="399">
        <f t="shared" si="58"/>
        <v>3470620.41</v>
      </c>
      <c r="CQ168" s="333">
        <f t="shared" si="55"/>
        <v>0</v>
      </c>
      <c r="CR168" s="333">
        <f t="shared" si="55"/>
        <v>9.3194000000000017</v>
      </c>
      <c r="CS168" s="333">
        <f t="shared" si="55"/>
        <v>9.3194000000000017</v>
      </c>
      <c r="CT168" s="333">
        <f t="shared" si="56"/>
        <v>0</v>
      </c>
      <c r="CU168" s="333">
        <f t="shared" si="56"/>
        <v>-141.69043500000001</v>
      </c>
      <c r="CV168" s="333">
        <f t="shared" si="56"/>
        <v>-141.69043500000001</v>
      </c>
    </row>
    <row r="169" spans="1:100" s="418" customFormat="1" ht="17.25" hidden="1" customHeight="1">
      <c r="A169" s="407"/>
      <c r="B169" s="377"/>
      <c r="C169" s="373" t="s">
        <v>381</v>
      </c>
      <c r="D169" s="377" t="s">
        <v>84</v>
      </c>
      <c r="E169" s="413">
        <v>0</v>
      </c>
      <c r="F169" s="414"/>
      <c r="G169" s="400">
        <v>0</v>
      </c>
      <c r="H169" s="413">
        <v>0</v>
      </c>
      <c r="I169" s="412"/>
      <c r="J169" s="401">
        <v>0</v>
      </c>
      <c r="K169" s="413">
        <v>0</v>
      </c>
      <c r="L169" s="414"/>
      <c r="M169" s="400">
        <v>0</v>
      </c>
      <c r="N169" s="413">
        <v>0</v>
      </c>
      <c r="O169" s="412"/>
      <c r="P169" s="401">
        <v>0</v>
      </c>
      <c r="Q169" s="413">
        <v>0</v>
      </c>
      <c r="R169" s="412"/>
      <c r="S169" s="401">
        <v>0</v>
      </c>
      <c r="T169" s="413">
        <v>0</v>
      </c>
      <c r="U169" s="412"/>
      <c r="V169" s="401">
        <v>0</v>
      </c>
      <c r="W169" s="413"/>
      <c r="X169" s="413"/>
      <c r="Y169" s="402"/>
      <c r="Z169" s="413">
        <v>0.08</v>
      </c>
      <c r="AA169" s="413"/>
      <c r="AB169" s="402">
        <v>0.08</v>
      </c>
      <c r="AC169" s="413">
        <v>0</v>
      </c>
      <c r="AD169" s="414"/>
      <c r="AE169" s="400">
        <v>0</v>
      </c>
      <c r="AF169" s="413">
        <v>0</v>
      </c>
      <c r="AG169" s="414"/>
      <c r="AH169" s="400">
        <v>0</v>
      </c>
      <c r="AI169" s="413">
        <v>0</v>
      </c>
      <c r="AJ169" s="414"/>
      <c r="AK169" s="400">
        <v>0</v>
      </c>
      <c r="AL169" s="413">
        <v>0</v>
      </c>
      <c r="AM169" s="414"/>
      <c r="AN169" s="400">
        <v>0</v>
      </c>
      <c r="AO169" s="413">
        <v>0</v>
      </c>
      <c r="AP169" s="412"/>
      <c r="AQ169" s="401">
        <v>0</v>
      </c>
      <c r="AR169" s="413">
        <v>0</v>
      </c>
      <c r="AS169" s="412"/>
      <c r="AT169" s="401">
        <v>0</v>
      </c>
      <c r="AU169" s="413">
        <v>0</v>
      </c>
      <c r="AV169" s="414"/>
      <c r="AW169" s="400">
        <v>0</v>
      </c>
      <c r="AX169" s="413">
        <v>0</v>
      </c>
      <c r="AY169" s="414"/>
      <c r="AZ169" s="400">
        <v>0</v>
      </c>
      <c r="BA169" s="413">
        <v>0</v>
      </c>
      <c r="BB169" s="414"/>
      <c r="BC169" s="400">
        <v>0</v>
      </c>
      <c r="BD169" s="413"/>
      <c r="BE169" s="413"/>
      <c r="BF169" s="402"/>
      <c r="BG169" s="413">
        <v>1.9189999999999999E-2</v>
      </c>
      <c r="BH169" s="413"/>
      <c r="BI169" s="402">
        <v>1.9189999999999999E-2</v>
      </c>
      <c r="BJ169" s="413">
        <v>0</v>
      </c>
      <c r="BK169" s="414"/>
      <c r="BL169" s="400">
        <v>0</v>
      </c>
      <c r="BM169" s="413">
        <v>0</v>
      </c>
      <c r="BN169" s="414"/>
      <c r="BO169" s="400">
        <v>0</v>
      </c>
      <c r="BP169" s="413">
        <v>0</v>
      </c>
      <c r="BQ169" s="417"/>
      <c r="BR169" s="403">
        <v>0</v>
      </c>
      <c r="BS169" s="413">
        <v>0</v>
      </c>
      <c r="BT169" s="417"/>
      <c r="BU169" s="403">
        <v>0</v>
      </c>
      <c r="BV169" s="416"/>
      <c r="BW169" s="384"/>
      <c r="BX169" s="408"/>
      <c r="BY169" s="408"/>
      <c r="BZ169" s="408"/>
      <c r="CA169" s="408"/>
      <c r="CB169" s="408"/>
      <c r="CC169" s="408"/>
      <c r="CD169" s="409"/>
      <c r="CE169" s="409"/>
      <c r="CF169" s="409"/>
      <c r="CG169" s="409"/>
      <c r="CH169" s="409"/>
      <c r="CI169" s="409"/>
      <c r="CJ169" s="408"/>
      <c r="CK169" s="408"/>
      <c r="CL169" s="408"/>
      <c r="CM169" s="384"/>
      <c r="CN169" s="410"/>
      <c r="CO169" s="399"/>
      <c r="CP169" s="399"/>
      <c r="CQ169" s="333"/>
      <c r="CR169" s="333"/>
      <c r="CS169" s="333"/>
      <c r="CT169" s="333"/>
      <c r="CU169" s="333"/>
      <c r="CV169" s="333"/>
    </row>
    <row r="170" spans="1:100" s="418" customFormat="1" hidden="1">
      <c r="A170" s="407"/>
      <c r="B170" s="377"/>
      <c r="C170" s="373" t="s">
        <v>357</v>
      </c>
      <c r="D170" s="377" t="s">
        <v>366</v>
      </c>
      <c r="E170" s="413">
        <v>0</v>
      </c>
      <c r="F170" s="414"/>
      <c r="G170" s="400">
        <v>0</v>
      </c>
      <c r="H170" s="413">
        <v>0</v>
      </c>
      <c r="I170" s="412"/>
      <c r="J170" s="401">
        <v>0</v>
      </c>
      <c r="K170" s="413">
        <v>0</v>
      </c>
      <c r="L170" s="414"/>
      <c r="M170" s="400">
        <v>0</v>
      </c>
      <c r="N170" s="413">
        <v>0</v>
      </c>
      <c r="O170" s="412"/>
      <c r="P170" s="401">
        <v>0</v>
      </c>
      <c r="Q170" s="413">
        <v>0</v>
      </c>
      <c r="R170" s="412"/>
      <c r="S170" s="401">
        <v>0</v>
      </c>
      <c r="T170" s="413">
        <v>0</v>
      </c>
      <c r="U170" s="412"/>
      <c r="V170" s="401">
        <v>0</v>
      </c>
      <c r="W170" s="413"/>
      <c r="X170" s="413"/>
      <c r="Y170" s="402"/>
      <c r="Z170" s="413">
        <v>0.08</v>
      </c>
      <c r="AA170" s="413"/>
      <c r="AB170" s="402">
        <v>0.08</v>
      </c>
      <c r="AC170" s="413">
        <v>0</v>
      </c>
      <c r="AD170" s="414"/>
      <c r="AE170" s="400">
        <v>0</v>
      </c>
      <c r="AF170" s="413">
        <v>0</v>
      </c>
      <c r="AG170" s="414"/>
      <c r="AH170" s="400">
        <v>0</v>
      </c>
      <c r="AI170" s="413">
        <v>0</v>
      </c>
      <c r="AJ170" s="414"/>
      <c r="AK170" s="400">
        <v>0</v>
      </c>
      <c r="AL170" s="413">
        <v>0</v>
      </c>
      <c r="AM170" s="414"/>
      <c r="AN170" s="400">
        <v>0</v>
      </c>
      <c r="AO170" s="413">
        <v>0</v>
      </c>
      <c r="AP170" s="412"/>
      <c r="AQ170" s="401">
        <v>0</v>
      </c>
      <c r="AR170" s="413">
        <v>0</v>
      </c>
      <c r="AS170" s="412"/>
      <c r="AT170" s="401">
        <v>0</v>
      </c>
      <c r="AU170" s="413">
        <v>0</v>
      </c>
      <c r="AV170" s="414"/>
      <c r="AW170" s="400">
        <v>0</v>
      </c>
      <c r="AX170" s="413">
        <v>0</v>
      </c>
      <c r="AY170" s="414"/>
      <c r="AZ170" s="400">
        <v>0</v>
      </c>
      <c r="BA170" s="413">
        <v>0</v>
      </c>
      <c r="BB170" s="414"/>
      <c r="BC170" s="400">
        <v>0</v>
      </c>
      <c r="BD170" s="413"/>
      <c r="BE170" s="413"/>
      <c r="BF170" s="402"/>
      <c r="BG170" s="413">
        <v>0</v>
      </c>
      <c r="BH170" s="413"/>
      <c r="BI170" s="402">
        <v>0</v>
      </c>
      <c r="BJ170" s="413">
        <v>0</v>
      </c>
      <c r="BK170" s="414"/>
      <c r="BL170" s="400">
        <v>0</v>
      </c>
      <c r="BM170" s="413">
        <v>0</v>
      </c>
      <c r="BN170" s="414"/>
      <c r="BO170" s="400">
        <v>0</v>
      </c>
      <c r="BP170" s="413">
        <v>0</v>
      </c>
      <c r="BQ170" s="417"/>
      <c r="BR170" s="403">
        <v>0</v>
      </c>
      <c r="BS170" s="413">
        <v>0</v>
      </c>
      <c r="BT170" s="417"/>
      <c r="BU170" s="403">
        <v>0</v>
      </c>
      <c r="BV170" s="416"/>
      <c r="BW170" s="384"/>
      <c r="BX170" s="408"/>
      <c r="BY170" s="408"/>
      <c r="BZ170" s="408"/>
      <c r="CA170" s="408"/>
      <c r="CB170" s="408"/>
      <c r="CC170" s="408"/>
      <c r="CD170" s="409"/>
      <c r="CE170" s="409"/>
      <c r="CF170" s="409"/>
      <c r="CG170" s="409"/>
      <c r="CH170" s="409"/>
      <c r="CI170" s="409"/>
      <c r="CJ170" s="408"/>
      <c r="CK170" s="408"/>
      <c r="CL170" s="408"/>
      <c r="CM170" s="384"/>
      <c r="CN170" s="410"/>
      <c r="CO170" s="399"/>
      <c r="CP170" s="399"/>
      <c r="CQ170" s="333"/>
      <c r="CR170" s="333"/>
      <c r="CS170" s="333"/>
      <c r="CT170" s="333"/>
      <c r="CU170" s="333"/>
      <c r="CV170" s="333"/>
    </row>
    <row r="171" spans="1:100" s="418" customFormat="1" hidden="1">
      <c r="A171" s="407" t="s">
        <v>357</v>
      </c>
      <c r="B171" s="377" t="s">
        <v>357</v>
      </c>
      <c r="C171" s="377" t="s">
        <v>357</v>
      </c>
      <c r="D171" s="377" t="s">
        <v>368</v>
      </c>
      <c r="E171" s="412">
        <v>0</v>
      </c>
      <c r="F171" s="413"/>
      <c r="G171" s="401">
        <v>0</v>
      </c>
      <c r="H171" s="412">
        <v>0</v>
      </c>
      <c r="I171" s="413"/>
      <c r="J171" s="401">
        <v>0</v>
      </c>
      <c r="K171" s="412">
        <v>0</v>
      </c>
      <c r="L171" s="413"/>
      <c r="M171" s="401">
        <v>0</v>
      </c>
      <c r="N171" s="412">
        <v>0</v>
      </c>
      <c r="O171" s="413"/>
      <c r="P171" s="401">
        <v>0</v>
      </c>
      <c r="Q171" s="412">
        <v>0</v>
      </c>
      <c r="R171" s="413"/>
      <c r="S171" s="401">
        <v>0</v>
      </c>
      <c r="T171" s="412">
        <v>0</v>
      </c>
      <c r="U171" s="413"/>
      <c r="V171" s="401">
        <v>0</v>
      </c>
      <c r="W171" s="413"/>
      <c r="X171" s="413"/>
      <c r="Y171" s="402"/>
      <c r="Z171" s="412">
        <v>0</v>
      </c>
      <c r="AA171" s="413"/>
      <c r="AB171" s="401">
        <v>0</v>
      </c>
      <c r="AC171" s="412">
        <v>0</v>
      </c>
      <c r="AD171" s="413"/>
      <c r="AE171" s="401">
        <v>0</v>
      </c>
      <c r="AF171" s="412">
        <v>0</v>
      </c>
      <c r="AG171" s="413"/>
      <c r="AH171" s="401">
        <v>0</v>
      </c>
      <c r="AI171" s="412">
        <v>0</v>
      </c>
      <c r="AJ171" s="413"/>
      <c r="AK171" s="401">
        <v>0</v>
      </c>
      <c r="AL171" s="412">
        <v>0</v>
      </c>
      <c r="AM171" s="413"/>
      <c r="AN171" s="401">
        <v>0</v>
      </c>
      <c r="AO171" s="412">
        <v>0</v>
      </c>
      <c r="AP171" s="413"/>
      <c r="AQ171" s="401">
        <v>0</v>
      </c>
      <c r="AR171" s="412">
        <v>0</v>
      </c>
      <c r="AS171" s="413"/>
      <c r="AT171" s="401">
        <v>0</v>
      </c>
      <c r="AU171" s="412">
        <v>0</v>
      </c>
      <c r="AV171" s="413"/>
      <c r="AW171" s="401">
        <v>0</v>
      </c>
      <c r="AX171" s="412">
        <v>0</v>
      </c>
      <c r="AY171" s="413"/>
      <c r="AZ171" s="401">
        <v>0</v>
      </c>
      <c r="BA171" s="412">
        <v>0</v>
      </c>
      <c r="BB171" s="413"/>
      <c r="BC171" s="401">
        <v>0</v>
      </c>
      <c r="BD171" s="413"/>
      <c r="BE171" s="413"/>
      <c r="BF171" s="402"/>
      <c r="BG171" s="414">
        <v>1.9189999999999999E-2</v>
      </c>
      <c r="BH171" s="413"/>
      <c r="BI171" s="400">
        <v>1.9189999999999999E-2</v>
      </c>
      <c r="BJ171" s="412">
        <v>0</v>
      </c>
      <c r="BK171" s="413"/>
      <c r="BL171" s="401">
        <v>0</v>
      </c>
      <c r="BM171" s="412">
        <v>0</v>
      </c>
      <c r="BN171" s="413"/>
      <c r="BO171" s="401">
        <v>0</v>
      </c>
      <c r="BP171" s="415">
        <v>0</v>
      </c>
      <c r="BQ171" s="413"/>
      <c r="BR171" s="416">
        <v>0</v>
      </c>
      <c r="BS171" s="415">
        <v>0</v>
      </c>
      <c r="BT171" s="413"/>
      <c r="BU171" s="416">
        <v>0</v>
      </c>
      <c r="BV171" s="403"/>
      <c r="BW171" s="384"/>
      <c r="BX171" s="408"/>
      <c r="BY171" s="408"/>
      <c r="BZ171" s="408"/>
      <c r="CA171" s="408"/>
      <c r="CB171" s="408"/>
      <c r="CC171" s="408"/>
      <c r="CD171" s="409"/>
      <c r="CE171" s="409"/>
      <c r="CF171" s="409"/>
      <c r="CG171" s="409"/>
      <c r="CH171" s="409"/>
      <c r="CI171" s="409"/>
      <c r="CJ171" s="408"/>
      <c r="CK171" s="408"/>
      <c r="CL171" s="408"/>
      <c r="CM171" s="384"/>
      <c r="CN171" s="410"/>
      <c r="CO171" s="399"/>
      <c r="CP171" s="399"/>
      <c r="CQ171" s="333"/>
      <c r="CR171" s="333"/>
      <c r="CS171" s="333"/>
      <c r="CT171" s="333"/>
      <c r="CU171" s="333"/>
      <c r="CV171" s="333"/>
    </row>
    <row r="172" spans="1:100" s="418" customFormat="1" hidden="1">
      <c r="A172" s="407" t="s">
        <v>357</v>
      </c>
      <c r="B172" s="377" t="s">
        <v>357</v>
      </c>
      <c r="C172" s="377" t="s">
        <v>361</v>
      </c>
      <c r="D172" s="377" t="s">
        <v>84</v>
      </c>
      <c r="E172" s="412">
        <v>0</v>
      </c>
      <c r="F172" s="413"/>
      <c r="G172" s="401">
        <v>0</v>
      </c>
      <c r="H172" s="412">
        <v>0</v>
      </c>
      <c r="I172" s="413"/>
      <c r="J172" s="401">
        <v>0</v>
      </c>
      <c r="K172" s="412">
        <v>0</v>
      </c>
      <c r="L172" s="413"/>
      <c r="M172" s="401">
        <v>0</v>
      </c>
      <c r="N172" s="412">
        <v>0</v>
      </c>
      <c r="O172" s="413"/>
      <c r="P172" s="401">
        <v>0</v>
      </c>
      <c r="Q172" s="412">
        <v>0</v>
      </c>
      <c r="R172" s="413"/>
      <c r="S172" s="401">
        <v>0</v>
      </c>
      <c r="T172" s="412">
        <v>0</v>
      </c>
      <c r="U172" s="413"/>
      <c r="V172" s="401">
        <v>0</v>
      </c>
      <c r="W172" s="413"/>
      <c r="X172" s="413"/>
      <c r="Y172" s="402"/>
      <c r="Z172" s="414">
        <v>0.5</v>
      </c>
      <c r="AA172" s="413"/>
      <c r="AB172" s="400">
        <v>0.5</v>
      </c>
      <c r="AC172" s="412">
        <v>0</v>
      </c>
      <c r="AD172" s="413"/>
      <c r="AE172" s="401">
        <v>0</v>
      </c>
      <c r="AF172" s="412">
        <v>0</v>
      </c>
      <c r="AG172" s="413"/>
      <c r="AH172" s="401">
        <v>0</v>
      </c>
      <c r="AI172" s="401">
        <v>0</v>
      </c>
      <c r="AJ172" s="401"/>
      <c r="AK172" s="401">
        <v>0</v>
      </c>
      <c r="AL172" s="412">
        <v>0</v>
      </c>
      <c r="AM172" s="413"/>
      <c r="AN172" s="401">
        <v>0</v>
      </c>
      <c r="AO172" s="401">
        <v>0</v>
      </c>
      <c r="AP172" s="401"/>
      <c r="AQ172" s="401">
        <v>0</v>
      </c>
      <c r="AR172" s="412">
        <v>0</v>
      </c>
      <c r="AS172" s="413"/>
      <c r="AT172" s="401">
        <v>0</v>
      </c>
      <c r="AU172" s="412">
        <v>0</v>
      </c>
      <c r="AV172" s="413"/>
      <c r="AW172" s="401">
        <v>0</v>
      </c>
      <c r="AX172" s="412">
        <v>0</v>
      </c>
      <c r="AY172" s="413"/>
      <c r="AZ172" s="401">
        <v>0</v>
      </c>
      <c r="BA172" s="412">
        <v>0</v>
      </c>
      <c r="BB172" s="413"/>
      <c r="BC172" s="401">
        <v>0</v>
      </c>
      <c r="BD172" s="413"/>
      <c r="BE172" s="413"/>
      <c r="BF172" s="402"/>
      <c r="BG172" s="412">
        <v>0.49999100000000002</v>
      </c>
      <c r="BH172" s="413"/>
      <c r="BI172" s="401">
        <v>0.49999100000000002</v>
      </c>
      <c r="BJ172" s="412">
        <v>0</v>
      </c>
      <c r="BK172" s="413"/>
      <c r="BL172" s="401">
        <v>0</v>
      </c>
      <c r="BM172" s="412">
        <v>0</v>
      </c>
      <c r="BN172" s="413"/>
      <c r="BO172" s="401">
        <v>0</v>
      </c>
      <c r="BP172" s="415">
        <v>0</v>
      </c>
      <c r="BQ172" s="413"/>
      <c r="BR172" s="416">
        <v>0</v>
      </c>
      <c r="BS172" s="415">
        <v>0</v>
      </c>
      <c r="BT172" s="413"/>
      <c r="BU172" s="416">
        <v>0</v>
      </c>
      <c r="BV172" s="403"/>
      <c r="BW172" s="384"/>
      <c r="BX172" s="408">
        <f t="shared" ref="BX172:BZ174" si="64">W172/-1</f>
        <v>0</v>
      </c>
      <c r="BY172" s="408">
        <f t="shared" si="64"/>
        <v>0</v>
      </c>
      <c r="BZ172" s="408">
        <f t="shared" si="64"/>
        <v>0</v>
      </c>
      <c r="CA172" s="408">
        <f t="shared" ref="CA172:CC174" si="65">BD172</f>
        <v>0</v>
      </c>
      <c r="CB172" s="408">
        <f t="shared" si="65"/>
        <v>0</v>
      </c>
      <c r="CC172" s="408">
        <f t="shared" si="65"/>
        <v>0</v>
      </c>
      <c r="CD172" s="409">
        <f t="shared" ref="CD172:CF174" si="66">BA172</f>
        <v>0</v>
      </c>
      <c r="CE172" s="409">
        <f t="shared" si="66"/>
        <v>0</v>
      </c>
      <c r="CF172" s="409">
        <f t="shared" si="66"/>
        <v>0</v>
      </c>
      <c r="CG172" s="409">
        <f t="shared" ref="CG172:CI174" si="67">BX172-CA172-CD172</f>
        <v>0</v>
      </c>
      <c r="CH172" s="409">
        <f t="shared" si="67"/>
        <v>0</v>
      </c>
      <c r="CI172" s="409">
        <f t="shared" si="67"/>
        <v>0</v>
      </c>
      <c r="CJ172" s="408">
        <f t="shared" ref="CJ172:CL174" si="68">IF(CA172=0,0,CA172/BX172*100)</f>
        <v>0</v>
      </c>
      <c r="CK172" s="408">
        <f t="shared" si="68"/>
        <v>0</v>
      </c>
      <c r="CL172" s="408">
        <f t="shared" si="68"/>
        <v>0</v>
      </c>
      <c r="CM172" s="384"/>
      <c r="CN172" s="410">
        <f>AC172*1000000</f>
        <v>0</v>
      </c>
      <c r="CO172" s="399">
        <f>BZ172*1000000</f>
        <v>0</v>
      </c>
      <c r="CP172" s="399">
        <f>CC172*1000000</f>
        <v>0</v>
      </c>
      <c r="CQ172" s="333">
        <f t="shared" ref="CQ172:CS174" si="69">E172-AL172</f>
        <v>0</v>
      </c>
      <c r="CR172" s="333">
        <f t="shared" si="69"/>
        <v>0</v>
      </c>
      <c r="CS172" s="333">
        <f t="shared" si="69"/>
        <v>0</v>
      </c>
      <c r="CT172" s="333">
        <f t="shared" ref="CT172:CV174" si="70">AC172-AL172</f>
        <v>0</v>
      </c>
      <c r="CU172" s="333">
        <f t="shared" si="70"/>
        <v>0</v>
      </c>
      <c r="CV172" s="333">
        <f t="shared" si="70"/>
        <v>0</v>
      </c>
    </row>
    <row r="173" spans="1:100" s="418" customFormat="1" hidden="1">
      <c r="A173" s="407"/>
      <c r="B173" s="377"/>
      <c r="C173" s="377" t="s">
        <v>357</v>
      </c>
      <c r="D173" s="377" t="s">
        <v>366</v>
      </c>
      <c r="E173" s="412">
        <v>0</v>
      </c>
      <c r="F173" s="413"/>
      <c r="G173" s="401">
        <v>0</v>
      </c>
      <c r="H173" s="412">
        <v>0</v>
      </c>
      <c r="I173" s="413"/>
      <c r="J173" s="401">
        <v>0</v>
      </c>
      <c r="K173" s="412">
        <v>0</v>
      </c>
      <c r="L173" s="413"/>
      <c r="M173" s="401">
        <v>0</v>
      </c>
      <c r="N173" s="412">
        <v>0</v>
      </c>
      <c r="O173" s="413"/>
      <c r="P173" s="401">
        <v>0</v>
      </c>
      <c r="Q173" s="412">
        <v>0</v>
      </c>
      <c r="R173" s="413"/>
      <c r="S173" s="401">
        <v>0</v>
      </c>
      <c r="T173" s="412">
        <v>0</v>
      </c>
      <c r="U173" s="413"/>
      <c r="V173" s="401">
        <v>0</v>
      </c>
      <c r="W173" s="413"/>
      <c r="X173" s="413"/>
      <c r="Y173" s="402"/>
      <c r="Z173" s="414">
        <v>0.5</v>
      </c>
      <c r="AA173" s="413"/>
      <c r="AB173" s="400">
        <v>0.5</v>
      </c>
      <c r="AC173" s="412">
        <v>0</v>
      </c>
      <c r="AD173" s="413"/>
      <c r="AE173" s="401">
        <v>0</v>
      </c>
      <c r="AF173" s="412">
        <v>0</v>
      </c>
      <c r="AG173" s="413"/>
      <c r="AH173" s="401">
        <v>0</v>
      </c>
      <c r="AI173" s="401">
        <v>0</v>
      </c>
      <c r="AJ173" s="401"/>
      <c r="AK173" s="401">
        <v>0</v>
      </c>
      <c r="AL173" s="412">
        <v>0</v>
      </c>
      <c r="AM173" s="413"/>
      <c r="AN173" s="401">
        <v>0</v>
      </c>
      <c r="AO173" s="401">
        <v>0</v>
      </c>
      <c r="AP173" s="401"/>
      <c r="AQ173" s="401">
        <v>0</v>
      </c>
      <c r="AR173" s="412">
        <v>0</v>
      </c>
      <c r="AS173" s="413"/>
      <c r="AT173" s="401">
        <v>0</v>
      </c>
      <c r="AU173" s="412">
        <v>0</v>
      </c>
      <c r="AV173" s="413"/>
      <c r="AW173" s="401">
        <v>0</v>
      </c>
      <c r="AX173" s="412">
        <v>0</v>
      </c>
      <c r="AY173" s="413"/>
      <c r="AZ173" s="401">
        <v>0</v>
      </c>
      <c r="BA173" s="412">
        <v>0</v>
      </c>
      <c r="BB173" s="413"/>
      <c r="BC173" s="401">
        <v>0</v>
      </c>
      <c r="BD173" s="413"/>
      <c r="BE173" s="413"/>
      <c r="BF173" s="402"/>
      <c r="BG173" s="412">
        <v>0</v>
      </c>
      <c r="BH173" s="413"/>
      <c r="BI173" s="401">
        <v>0</v>
      </c>
      <c r="BJ173" s="412">
        <v>0</v>
      </c>
      <c r="BK173" s="413"/>
      <c r="BL173" s="401">
        <v>0</v>
      </c>
      <c r="BM173" s="412">
        <v>0</v>
      </c>
      <c r="BN173" s="413"/>
      <c r="BO173" s="401">
        <v>0</v>
      </c>
      <c r="BP173" s="415">
        <v>0</v>
      </c>
      <c r="BQ173" s="413"/>
      <c r="BR173" s="416">
        <v>0</v>
      </c>
      <c r="BS173" s="415">
        <v>0</v>
      </c>
      <c r="BT173" s="413"/>
      <c r="BU173" s="416">
        <v>0</v>
      </c>
      <c r="BV173" s="403"/>
      <c r="BW173" s="384"/>
      <c r="BX173" s="408"/>
      <c r="BY173" s="408"/>
      <c r="BZ173" s="408"/>
      <c r="CA173" s="408"/>
      <c r="CB173" s="408"/>
      <c r="CC173" s="408"/>
      <c r="CD173" s="409"/>
      <c r="CE173" s="409"/>
      <c r="CF173" s="409"/>
      <c r="CG173" s="409"/>
      <c r="CH173" s="409"/>
      <c r="CI173" s="409"/>
      <c r="CJ173" s="408"/>
      <c r="CK173" s="408"/>
      <c r="CL173" s="408"/>
      <c r="CM173" s="419"/>
      <c r="CN173" s="410"/>
      <c r="CO173" s="399"/>
      <c r="CP173" s="399"/>
      <c r="CQ173" s="333"/>
      <c r="CR173" s="333"/>
      <c r="CS173" s="333"/>
      <c r="CT173" s="333"/>
      <c r="CU173" s="333"/>
      <c r="CV173" s="333"/>
    </row>
    <row r="174" spans="1:100" hidden="1">
      <c r="A174" s="407" t="s">
        <v>357</v>
      </c>
      <c r="B174" s="377" t="s">
        <v>357</v>
      </c>
      <c r="C174" s="377" t="s">
        <v>357</v>
      </c>
      <c r="D174" s="377" t="s">
        <v>369</v>
      </c>
      <c r="E174" s="412">
        <v>0</v>
      </c>
      <c r="F174" s="413"/>
      <c r="G174" s="401">
        <v>0</v>
      </c>
      <c r="H174" s="412">
        <v>0</v>
      </c>
      <c r="I174" s="413"/>
      <c r="J174" s="401">
        <v>0</v>
      </c>
      <c r="K174" s="412">
        <v>0</v>
      </c>
      <c r="L174" s="413"/>
      <c r="M174" s="401">
        <v>0</v>
      </c>
      <c r="N174" s="412">
        <v>0</v>
      </c>
      <c r="O174" s="413"/>
      <c r="P174" s="401">
        <v>0</v>
      </c>
      <c r="Q174" s="412">
        <v>0</v>
      </c>
      <c r="R174" s="413"/>
      <c r="S174" s="401">
        <v>0</v>
      </c>
      <c r="T174" s="412">
        <v>0</v>
      </c>
      <c r="U174" s="413"/>
      <c r="V174" s="401">
        <v>0</v>
      </c>
      <c r="W174" s="413"/>
      <c r="X174" s="413"/>
      <c r="Y174" s="402"/>
      <c r="Z174" s="412">
        <v>0</v>
      </c>
      <c r="AA174" s="413"/>
      <c r="AB174" s="401">
        <v>0</v>
      </c>
      <c r="AC174" s="412">
        <v>0</v>
      </c>
      <c r="AD174" s="413"/>
      <c r="AE174" s="401">
        <v>0</v>
      </c>
      <c r="AF174" s="412">
        <v>0</v>
      </c>
      <c r="AG174" s="413"/>
      <c r="AH174" s="401">
        <v>0</v>
      </c>
      <c r="AI174" s="401">
        <v>0</v>
      </c>
      <c r="AJ174" s="401"/>
      <c r="AK174" s="401">
        <v>0</v>
      </c>
      <c r="AL174" s="412">
        <v>0</v>
      </c>
      <c r="AM174" s="413"/>
      <c r="AN174" s="401">
        <v>0</v>
      </c>
      <c r="AO174" s="401">
        <v>0</v>
      </c>
      <c r="AP174" s="401"/>
      <c r="AQ174" s="401">
        <v>0</v>
      </c>
      <c r="AR174" s="412">
        <v>0</v>
      </c>
      <c r="AS174" s="413"/>
      <c r="AT174" s="401">
        <v>0</v>
      </c>
      <c r="AU174" s="412">
        <v>0</v>
      </c>
      <c r="AV174" s="413"/>
      <c r="AW174" s="401">
        <v>0</v>
      </c>
      <c r="AX174" s="412">
        <v>0</v>
      </c>
      <c r="AY174" s="413"/>
      <c r="AZ174" s="401">
        <v>0</v>
      </c>
      <c r="BA174" s="412">
        <v>0</v>
      </c>
      <c r="BB174" s="413"/>
      <c r="BC174" s="401">
        <v>0</v>
      </c>
      <c r="BD174" s="413"/>
      <c r="BE174" s="413"/>
      <c r="BF174" s="402"/>
      <c r="BG174" s="414">
        <v>0.49999100000000002</v>
      </c>
      <c r="BH174" s="413"/>
      <c r="BI174" s="400">
        <v>0.49999100000000002</v>
      </c>
      <c r="BJ174" s="412">
        <v>0</v>
      </c>
      <c r="BK174" s="413"/>
      <c r="BL174" s="401">
        <v>0</v>
      </c>
      <c r="BM174" s="412">
        <v>0</v>
      </c>
      <c r="BN174" s="413"/>
      <c r="BO174" s="401">
        <v>0</v>
      </c>
      <c r="BP174" s="415">
        <v>0</v>
      </c>
      <c r="BQ174" s="413"/>
      <c r="BR174" s="416">
        <v>0</v>
      </c>
      <c r="BS174" s="415">
        <v>0</v>
      </c>
      <c r="BT174" s="413"/>
      <c r="BU174" s="416">
        <v>0</v>
      </c>
      <c r="BV174" s="403"/>
      <c r="BW174" s="384"/>
      <c r="BX174" s="408">
        <f t="shared" si="64"/>
        <v>0</v>
      </c>
      <c r="BY174" s="408">
        <f t="shared" si="64"/>
        <v>0</v>
      </c>
      <c r="BZ174" s="408">
        <f t="shared" si="64"/>
        <v>0</v>
      </c>
      <c r="CA174" s="408">
        <f t="shared" si="65"/>
        <v>0</v>
      </c>
      <c r="CB174" s="408">
        <f t="shared" si="65"/>
        <v>0</v>
      </c>
      <c r="CC174" s="408">
        <f t="shared" si="65"/>
        <v>0</v>
      </c>
      <c r="CD174" s="409">
        <f t="shared" si="66"/>
        <v>0</v>
      </c>
      <c r="CE174" s="409">
        <f t="shared" si="66"/>
        <v>0</v>
      </c>
      <c r="CF174" s="409">
        <f t="shared" si="66"/>
        <v>0</v>
      </c>
      <c r="CG174" s="409">
        <f t="shared" si="67"/>
        <v>0</v>
      </c>
      <c r="CH174" s="409">
        <f t="shared" si="67"/>
        <v>0</v>
      </c>
      <c r="CI174" s="409">
        <f t="shared" si="67"/>
        <v>0</v>
      </c>
      <c r="CJ174" s="408">
        <f t="shared" si="68"/>
        <v>0</v>
      </c>
      <c r="CK174" s="408">
        <f t="shared" si="68"/>
        <v>0</v>
      </c>
      <c r="CL174" s="408">
        <f t="shared" si="68"/>
        <v>0</v>
      </c>
      <c r="CN174" s="410">
        <f>AC174*1000000</f>
        <v>0</v>
      </c>
      <c r="CO174" s="399">
        <f>BZ174*1000000</f>
        <v>0</v>
      </c>
      <c r="CP174" s="399">
        <f>CC174*1000000</f>
        <v>0</v>
      </c>
      <c r="CQ174" s="333">
        <f t="shared" si="69"/>
        <v>0</v>
      </c>
      <c r="CR174" s="333">
        <f t="shared" si="69"/>
        <v>0</v>
      </c>
      <c r="CS174" s="333">
        <f t="shared" si="69"/>
        <v>0</v>
      </c>
      <c r="CT174" s="333">
        <f t="shared" si="70"/>
        <v>0</v>
      </c>
      <c r="CU174" s="333">
        <f t="shared" si="70"/>
        <v>0</v>
      </c>
      <c r="CV174" s="333">
        <f t="shared" si="70"/>
        <v>0</v>
      </c>
    </row>
    <row r="175" spans="1:100" ht="16.5" hidden="1" customHeight="1">
      <c r="A175" s="420"/>
      <c r="B175" s="421"/>
      <c r="C175" s="421"/>
      <c r="D175" s="421"/>
      <c r="E175" s="422"/>
      <c r="F175" s="423"/>
      <c r="G175" s="424"/>
      <c r="H175" s="422"/>
      <c r="I175" s="425"/>
      <c r="J175" s="426"/>
      <c r="K175" s="422"/>
      <c r="L175" s="423"/>
      <c r="M175" s="424"/>
      <c r="N175" s="422"/>
      <c r="O175" s="423"/>
      <c r="P175" s="424"/>
      <c r="Q175" s="422"/>
      <c r="R175" s="425"/>
      <c r="S175" s="426"/>
      <c r="T175" s="422"/>
      <c r="U175" s="423"/>
      <c r="V175" s="424"/>
      <c r="W175" s="422"/>
      <c r="X175" s="423"/>
      <c r="Y175" s="424"/>
      <c r="Z175" s="422"/>
      <c r="AA175" s="422"/>
      <c r="AB175" s="427"/>
      <c r="AC175" s="422"/>
      <c r="AD175" s="423"/>
      <c r="AE175" s="424"/>
      <c r="AF175" s="422"/>
      <c r="AG175" s="425"/>
      <c r="AH175" s="426"/>
      <c r="AI175" s="426"/>
      <c r="AJ175" s="426"/>
      <c r="AK175" s="426"/>
      <c r="AL175" s="422"/>
      <c r="AM175" s="425"/>
      <c r="AN175" s="426"/>
      <c r="AO175" s="426"/>
      <c r="AP175" s="426"/>
      <c r="AQ175" s="426"/>
      <c r="AR175" s="422"/>
      <c r="AS175" s="423"/>
      <c r="AT175" s="424"/>
      <c r="AU175" s="422"/>
      <c r="AV175" s="423"/>
      <c r="AW175" s="424"/>
      <c r="AX175" s="422"/>
      <c r="AY175" s="423"/>
      <c r="AZ175" s="424"/>
      <c r="BA175" s="422"/>
      <c r="BB175" s="423"/>
      <c r="BC175" s="424"/>
      <c r="BD175" s="422"/>
      <c r="BE175" s="425"/>
      <c r="BF175" s="426"/>
      <c r="BG175" s="422"/>
      <c r="BH175" s="422"/>
      <c r="BI175" s="427"/>
      <c r="BJ175" s="422"/>
      <c r="BK175" s="423"/>
      <c r="BL175" s="424"/>
      <c r="BM175" s="422"/>
      <c r="BN175" s="423"/>
      <c r="BO175" s="424"/>
      <c r="BP175" s="422"/>
      <c r="BQ175" s="428"/>
      <c r="BR175" s="429"/>
      <c r="BS175" s="422"/>
      <c r="BT175" s="428"/>
      <c r="BU175" s="429"/>
      <c r="BV175" s="430"/>
      <c r="BX175" s="430"/>
      <c r="BY175" s="430"/>
      <c r="BZ175" s="430"/>
      <c r="CA175" s="430"/>
      <c r="CB175" s="430"/>
      <c r="CC175" s="430"/>
      <c r="CD175" s="431"/>
      <c r="CE175" s="431"/>
      <c r="CF175" s="431"/>
      <c r="CG175" s="431"/>
      <c r="CH175" s="431"/>
      <c r="CI175" s="431"/>
      <c r="CJ175" s="430"/>
      <c r="CK175" s="430"/>
      <c r="CL175" s="430"/>
      <c r="CM175" s="432"/>
      <c r="CN175" s="410"/>
      <c r="CQ175" s="333"/>
      <c r="CR175" s="333"/>
      <c r="CS175" s="333"/>
      <c r="CT175" s="333"/>
      <c r="CU175" s="333"/>
      <c r="CV175" s="333"/>
    </row>
    <row r="176" spans="1:100" ht="24.75" hidden="1" customHeight="1">
      <c r="B176" s="421"/>
      <c r="C176" s="421"/>
      <c r="D176" s="421"/>
      <c r="E176" s="424"/>
      <c r="F176" s="422"/>
      <c r="G176" s="423"/>
      <c r="H176" s="426"/>
      <c r="I176" s="422"/>
      <c r="J176" s="425"/>
      <c r="K176" s="424"/>
      <c r="L176" s="422"/>
      <c r="M176" s="423"/>
      <c r="N176" s="426"/>
      <c r="O176" s="422"/>
      <c r="P176" s="425"/>
      <c r="Q176" s="426"/>
      <c r="R176" s="422"/>
      <c r="S176" s="425"/>
      <c r="T176" s="426"/>
      <c r="U176" s="422"/>
      <c r="V176" s="425"/>
      <c r="W176" s="427"/>
      <c r="X176" s="422"/>
      <c r="Y176" s="422"/>
      <c r="Z176" s="427"/>
      <c r="AA176" s="422"/>
      <c r="AB176" s="422"/>
      <c r="AC176" s="424"/>
      <c r="AD176" s="422"/>
      <c r="AE176" s="423"/>
      <c r="AF176" s="426"/>
      <c r="AG176" s="422"/>
      <c r="AH176" s="425"/>
      <c r="AI176" s="425"/>
      <c r="AJ176" s="425"/>
      <c r="AK176" s="425"/>
      <c r="AL176" s="426"/>
      <c r="AM176" s="422"/>
      <c r="AN176" s="425"/>
      <c r="AO176" s="425"/>
      <c r="AP176" s="425"/>
      <c r="AQ176" s="425"/>
      <c r="AR176" s="426"/>
      <c r="AS176" s="422"/>
      <c r="AT176" s="425"/>
      <c r="AU176" s="426"/>
      <c r="AV176" s="422"/>
      <c r="AW176" s="425"/>
      <c r="AX176" s="426"/>
      <c r="AY176" s="422"/>
      <c r="AZ176" s="425"/>
      <c r="BA176" s="427"/>
      <c r="BB176" s="422"/>
      <c r="BC176" s="422"/>
      <c r="BD176" s="427"/>
      <c r="BE176" s="422"/>
      <c r="BF176" s="422"/>
      <c r="BG176" s="426"/>
      <c r="BH176" s="422"/>
      <c r="BI176" s="425"/>
      <c r="BJ176" s="426"/>
      <c r="BK176" s="422"/>
      <c r="BL176" s="425"/>
      <c r="BM176" s="426"/>
      <c r="BN176" s="422"/>
      <c r="BO176" s="425"/>
      <c r="BP176" s="427"/>
      <c r="BQ176" s="422"/>
      <c r="BR176" s="422"/>
      <c r="BS176" s="427"/>
      <c r="BT176" s="422"/>
      <c r="BU176" s="422"/>
      <c r="BV176" s="430"/>
      <c r="BX176" s="433"/>
      <c r="BY176" s="433"/>
      <c r="BZ176" s="433"/>
      <c r="CA176" s="433"/>
      <c r="CB176" s="433"/>
      <c r="CC176" s="433"/>
      <c r="CD176" s="434"/>
      <c r="CE176" s="434"/>
      <c r="CF176" s="434"/>
      <c r="CG176" s="434"/>
      <c r="CH176" s="434"/>
      <c r="CI176" s="434"/>
      <c r="CJ176" s="433"/>
      <c r="CK176" s="433"/>
      <c r="CL176" s="433"/>
      <c r="CM176" s="435"/>
      <c r="CN176" s="410">
        <f>AC176*1000000</f>
        <v>0</v>
      </c>
      <c r="CQ176" s="333">
        <f t="shared" ref="CQ176:CS199" si="71">E176-AL176</f>
        <v>0</v>
      </c>
      <c r="CR176" s="333">
        <f t="shared" si="71"/>
        <v>0</v>
      </c>
      <c r="CS176" s="333">
        <f t="shared" si="71"/>
        <v>0</v>
      </c>
      <c r="CT176" s="333">
        <f t="shared" ref="CT176:CV199" si="72">AC176-AL176</f>
        <v>0</v>
      </c>
      <c r="CU176" s="333">
        <f t="shared" si="72"/>
        <v>0</v>
      </c>
      <c r="CV176" s="333">
        <f t="shared" si="72"/>
        <v>0</v>
      </c>
    </row>
    <row r="177" spans="3:100" ht="24" customHeight="1">
      <c r="C177" s="436" t="s">
        <v>382</v>
      </c>
      <c r="D177" s="437" t="s">
        <v>362</v>
      </c>
      <c r="E177" s="438">
        <f t="shared" ref="E177:T191" si="73">SUMIF($D$12:$D$174,$D177,E$12:E$174)</f>
        <v>0</v>
      </c>
      <c r="F177" s="438">
        <f t="shared" si="73"/>
        <v>0</v>
      </c>
      <c r="G177" s="438">
        <f t="shared" si="73"/>
        <v>0</v>
      </c>
      <c r="H177" s="438">
        <f t="shared" si="73"/>
        <v>0</v>
      </c>
      <c r="I177" s="438">
        <f t="shared" si="73"/>
        <v>0</v>
      </c>
      <c r="J177" s="438">
        <f t="shared" si="73"/>
        <v>0</v>
      </c>
      <c r="K177" s="438">
        <f t="shared" si="73"/>
        <v>0</v>
      </c>
      <c r="L177" s="438">
        <f t="shared" si="73"/>
        <v>0</v>
      </c>
      <c r="M177" s="438">
        <f t="shared" si="73"/>
        <v>0</v>
      </c>
      <c r="N177" s="438">
        <f t="shared" si="73"/>
        <v>6338.3307999999997</v>
      </c>
      <c r="O177" s="438">
        <f t="shared" si="73"/>
        <v>369.32660000000004</v>
      </c>
      <c r="P177" s="438">
        <f t="shared" si="73"/>
        <v>6707.6574000000001</v>
      </c>
      <c r="Q177" s="438">
        <f t="shared" si="73"/>
        <v>0</v>
      </c>
      <c r="R177" s="438">
        <f t="shared" si="73"/>
        <v>0</v>
      </c>
      <c r="S177" s="438">
        <f t="shared" si="73"/>
        <v>0</v>
      </c>
      <c r="T177" s="438">
        <f t="shared" si="73"/>
        <v>6338.3307999999997</v>
      </c>
      <c r="U177" s="438">
        <f t="shared" ref="U177:AH191" si="74">SUMIF($D$12:$D$174,$D177,U$12:U$174)</f>
        <v>369.32660000000004</v>
      </c>
      <c r="V177" s="438">
        <f t="shared" si="74"/>
        <v>6707.6574000000001</v>
      </c>
      <c r="W177" s="438">
        <f t="shared" si="74"/>
        <v>0</v>
      </c>
      <c r="X177" s="438">
        <f t="shared" si="74"/>
        <v>0</v>
      </c>
      <c r="Y177" s="438">
        <f t="shared" si="74"/>
        <v>0</v>
      </c>
      <c r="Z177" s="438">
        <f t="shared" si="74"/>
        <v>0</v>
      </c>
      <c r="AA177" s="438">
        <f t="shared" si="74"/>
        <v>0</v>
      </c>
      <c r="AB177" s="438">
        <f t="shared" si="74"/>
        <v>0</v>
      </c>
      <c r="AC177" s="438">
        <f t="shared" si="74"/>
        <v>0</v>
      </c>
      <c r="AD177" s="438">
        <f t="shared" si="74"/>
        <v>0</v>
      </c>
      <c r="AE177" s="438">
        <f t="shared" si="74"/>
        <v>0</v>
      </c>
      <c r="AF177" s="438">
        <f t="shared" si="74"/>
        <v>0</v>
      </c>
      <c r="AG177" s="438">
        <f t="shared" si="74"/>
        <v>0</v>
      </c>
      <c r="AH177" s="438">
        <f t="shared" si="74"/>
        <v>0</v>
      </c>
      <c r="AI177" s="438"/>
      <c r="AJ177" s="438"/>
      <c r="AK177" s="438"/>
      <c r="AL177" s="438">
        <f t="shared" ref="AL177:AN191" si="75">SUMIF($D$12:$D$174,$D177,AL$12:AL$174)</f>
        <v>0</v>
      </c>
      <c r="AM177" s="438">
        <f t="shared" si="75"/>
        <v>0</v>
      </c>
      <c r="AN177" s="438">
        <f t="shared" si="75"/>
        <v>0</v>
      </c>
      <c r="AO177" s="438"/>
      <c r="AP177" s="438"/>
      <c r="AQ177" s="438"/>
      <c r="AR177" s="438">
        <f t="shared" ref="AR177:BG191" si="76">SUMIF($D$12:$D$174,$D177,AR$12:AR$174)</f>
        <v>0</v>
      </c>
      <c r="AS177" s="438">
        <f t="shared" si="76"/>
        <v>0</v>
      </c>
      <c r="AT177" s="438">
        <f t="shared" si="76"/>
        <v>0</v>
      </c>
      <c r="AU177" s="438">
        <f t="shared" si="76"/>
        <v>0</v>
      </c>
      <c r="AV177" s="438">
        <f t="shared" si="76"/>
        <v>0</v>
      </c>
      <c r="AW177" s="438">
        <f t="shared" si="76"/>
        <v>0</v>
      </c>
      <c r="AX177" s="438">
        <f t="shared" si="76"/>
        <v>0</v>
      </c>
      <c r="AY177" s="438">
        <f t="shared" si="76"/>
        <v>0</v>
      </c>
      <c r="AZ177" s="438">
        <f t="shared" si="76"/>
        <v>0</v>
      </c>
      <c r="BA177" s="438">
        <f t="shared" si="76"/>
        <v>0</v>
      </c>
      <c r="BB177" s="438">
        <f t="shared" si="76"/>
        <v>0</v>
      </c>
      <c r="BC177" s="438">
        <f t="shared" si="76"/>
        <v>0</v>
      </c>
      <c r="BD177" s="438">
        <f t="shared" si="76"/>
        <v>0</v>
      </c>
      <c r="BE177" s="438">
        <f t="shared" si="76"/>
        <v>0</v>
      </c>
      <c r="BF177" s="438">
        <f t="shared" si="76"/>
        <v>0</v>
      </c>
      <c r="BG177" s="438">
        <f t="shared" si="76"/>
        <v>0</v>
      </c>
      <c r="BH177" s="438">
        <f t="shared" ref="BH177:BO191" si="77">SUMIF($D$12:$D$174,$D177,BH$12:BH$174)</f>
        <v>0</v>
      </c>
      <c r="BI177" s="438">
        <f t="shared" si="77"/>
        <v>0</v>
      </c>
      <c r="BJ177" s="438">
        <f t="shared" si="77"/>
        <v>6338.3307999999997</v>
      </c>
      <c r="BK177" s="438">
        <f t="shared" si="77"/>
        <v>369.32660000000004</v>
      </c>
      <c r="BL177" s="438">
        <f t="shared" si="77"/>
        <v>6707.6574000000001</v>
      </c>
      <c r="BM177" s="438">
        <f t="shared" si="77"/>
        <v>0</v>
      </c>
      <c r="BN177" s="438">
        <f t="shared" si="77"/>
        <v>0</v>
      </c>
      <c r="BO177" s="438">
        <f t="shared" si="77"/>
        <v>0</v>
      </c>
      <c r="BP177" s="439">
        <f t="shared" ref="BP177:BR192" si="78">IF(AC177=0,0,AU177/AC177*100)</f>
        <v>0</v>
      </c>
      <c r="BQ177" s="439">
        <f t="shared" si="78"/>
        <v>0</v>
      </c>
      <c r="BR177" s="439">
        <f t="shared" si="78"/>
        <v>0</v>
      </c>
      <c r="BS177" s="439">
        <f t="shared" ref="BS177:BU192" si="79">IF(AC177=0,0,AX177/AC177*100)</f>
        <v>0</v>
      </c>
      <c r="BT177" s="439">
        <f t="shared" si="79"/>
        <v>0</v>
      </c>
      <c r="BU177" s="439">
        <f t="shared" si="79"/>
        <v>0</v>
      </c>
      <c r="BV177" s="430"/>
      <c r="BX177" s="440">
        <f t="shared" ref="BX177:CI191" si="80">SUMIF($D$12:$D$174,$D177,BX$12:BX$174)</f>
        <v>0</v>
      </c>
      <c r="BY177" s="440">
        <f t="shared" si="80"/>
        <v>0</v>
      </c>
      <c r="BZ177" s="440">
        <f t="shared" si="80"/>
        <v>0</v>
      </c>
      <c r="CA177" s="440">
        <f t="shared" si="80"/>
        <v>0</v>
      </c>
      <c r="CB177" s="440">
        <f t="shared" si="80"/>
        <v>0</v>
      </c>
      <c r="CC177" s="440">
        <f t="shared" si="80"/>
        <v>0</v>
      </c>
      <c r="CD177" s="441">
        <f t="shared" si="80"/>
        <v>0</v>
      </c>
      <c r="CE177" s="441">
        <f t="shared" si="80"/>
        <v>0</v>
      </c>
      <c r="CF177" s="441">
        <f t="shared" si="80"/>
        <v>0</v>
      </c>
      <c r="CG177" s="441">
        <f t="shared" si="80"/>
        <v>0</v>
      </c>
      <c r="CH177" s="441">
        <f t="shared" si="80"/>
        <v>0</v>
      </c>
      <c r="CI177" s="441">
        <f t="shared" si="80"/>
        <v>0</v>
      </c>
      <c r="CJ177" s="442">
        <f t="shared" ref="CJ177:CL192" si="81">IF(CA177=0,0,CA177/BX177*100)</f>
        <v>0</v>
      </c>
      <c r="CK177" s="442">
        <f t="shared" si="81"/>
        <v>0</v>
      </c>
      <c r="CL177" s="442">
        <f t="shared" si="81"/>
        <v>0</v>
      </c>
      <c r="CN177" s="410"/>
      <c r="CO177" s="399">
        <f t="shared" ref="CO177:CO199" si="82">BZ177*1000000</f>
        <v>0</v>
      </c>
      <c r="CP177" s="399">
        <f t="shared" ref="CP177:CP199" si="83">CC177*1000000</f>
        <v>0</v>
      </c>
      <c r="CQ177" s="333">
        <f t="shared" si="71"/>
        <v>0</v>
      </c>
      <c r="CR177" s="333">
        <f t="shared" si="71"/>
        <v>0</v>
      </c>
      <c r="CS177" s="333">
        <f t="shared" si="71"/>
        <v>0</v>
      </c>
      <c r="CT177" s="333">
        <f t="shared" si="72"/>
        <v>0</v>
      </c>
      <c r="CU177" s="333">
        <f t="shared" si="72"/>
        <v>0</v>
      </c>
      <c r="CV177" s="333">
        <f t="shared" si="72"/>
        <v>0</v>
      </c>
    </row>
    <row r="178" spans="3:100" ht="20.25" customHeight="1">
      <c r="C178" s="443"/>
      <c r="D178" s="437" t="s">
        <v>363</v>
      </c>
      <c r="E178" s="438">
        <f t="shared" si="73"/>
        <v>2297.4972999999995</v>
      </c>
      <c r="F178" s="438">
        <f t="shared" si="73"/>
        <v>186.05709999999999</v>
      </c>
      <c r="G178" s="438">
        <f t="shared" si="73"/>
        <v>2483.5544000000004</v>
      </c>
      <c r="H178" s="438">
        <f t="shared" si="73"/>
        <v>0</v>
      </c>
      <c r="I178" s="438">
        <f t="shared" si="73"/>
        <v>0</v>
      </c>
      <c r="J178" s="438">
        <f t="shared" si="73"/>
        <v>0</v>
      </c>
      <c r="K178" s="438">
        <f t="shared" si="73"/>
        <v>2297.4972999999995</v>
      </c>
      <c r="L178" s="438">
        <f t="shared" si="73"/>
        <v>186.05709999999999</v>
      </c>
      <c r="M178" s="438">
        <f t="shared" si="73"/>
        <v>2483.5544000000004</v>
      </c>
      <c r="N178" s="438">
        <f t="shared" si="73"/>
        <v>0</v>
      </c>
      <c r="O178" s="438">
        <f t="shared" si="73"/>
        <v>0</v>
      </c>
      <c r="P178" s="438">
        <f t="shared" si="73"/>
        <v>0</v>
      </c>
      <c r="Q178" s="438">
        <f t="shared" si="73"/>
        <v>0</v>
      </c>
      <c r="R178" s="438">
        <f t="shared" si="73"/>
        <v>0</v>
      </c>
      <c r="S178" s="438">
        <f t="shared" si="73"/>
        <v>0</v>
      </c>
      <c r="T178" s="438">
        <f t="shared" si="73"/>
        <v>0</v>
      </c>
      <c r="U178" s="438">
        <f t="shared" si="74"/>
        <v>0</v>
      </c>
      <c r="V178" s="438">
        <f t="shared" si="74"/>
        <v>0</v>
      </c>
      <c r="W178" s="438">
        <f t="shared" si="74"/>
        <v>0</v>
      </c>
      <c r="X178" s="438">
        <f t="shared" si="74"/>
        <v>0</v>
      </c>
      <c r="Y178" s="438">
        <f t="shared" si="74"/>
        <v>0</v>
      </c>
      <c r="Z178" s="438">
        <f t="shared" si="74"/>
        <v>0</v>
      </c>
      <c r="AA178" s="438">
        <f t="shared" si="74"/>
        <v>0</v>
      </c>
      <c r="AB178" s="438">
        <f t="shared" si="74"/>
        <v>0</v>
      </c>
      <c r="AC178" s="438">
        <f t="shared" si="74"/>
        <v>2297.4972999999995</v>
      </c>
      <c r="AD178" s="438">
        <f t="shared" si="74"/>
        <v>186.05709999999999</v>
      </c>
      <c r="AE178" s="438">
        <f t="shared" si="74"/>
        <v>2483.5544000000004</v>
      </c>
      <c r="AF178" s="438">
        <f t="shared" si="74"/>
        <v>1870.2288000000001</v>
      </c>
      <c r="AG178" s="438">
        <f t="shared" si="74"/>
        <v>155.15309999999997</v>
      </c>
      <c r="AH178" s="438">
        <f t="shared" si="74"/>
        <v>2025.3819000000003</v>
      </c>
      <c r="AI178" s="438"/>
      <c r="AJ178" s="438"/>
      <c r="AK178" s="438"/>
      <c r="AL178" s="438">
        <f t="shared" si="75"/>
        <v>2297.4972999999995</v>
      </c>
      <c r="AM178" s="438">
        <f t="shared" si="75"/>
        <v>186.05709999999999</v>
      </c>
      <c r="AN178" s="438">
        <f t="shared" si="75"/>
        <v>2483.5544000000004</v>
      </c>
      <c r="AO178" s="438"/>
      <c r="AP178" s="438"/>
      <c r="AQ178" s="438"/>
      <c r="AR178" s="438">
        <f t="shared" si="76"/>
        <v>0</v>
      </c>
      <c r="AS178" s="438">
        <f t="shared" si="76"/>
        <v>0</v>
      </c>
      <c r="AT178" s="438">
        <f t="shared" si="76"/>
        <v>0</v>
      </c>
      <c r="AU178" s="438">
        <f t="shared" si="76"/>
        <v>1972.9185074300001</v>
      </c>
      <c r="AV178" s="438">
        <f t="shared" si="76"/>
        <v>151.04242854999998</v>
      </c>
      <c r="AW178" s="438">
        <f t="shared" si="76"/>
        <v>2123.9609359800002</v>
      </c>
      <c r="AX178" s="438">
        <f t="shared" si="76"/>
        <v>1972.9185074300001</v>
      </c>
      <c r="AY178" s="438">
        <f t="shared" si="76"/>
        <v>151.04242854999998</v>
      </c>
      <c r="AZ178" s="438">
        <f t="shared" si="76"/>
        <v>2123.9609359800002</v>
      </c>
      <c r="BA178" s="438">
        <f t="shared" si="76"/>
        <v>1972.9185074300001</v>
      </c>
      <c r="BB178" s="438">
        <f t="shared" si="76"/>
        <v>151.04242854999998</v>
      </c>
      <c r="BC178" s="438">
        <f t="shared" si="76"/>
        <v>2123.9609359800002</v>
      </c>
      <c r="BD178" s="438">
        <f t="shared" si="76"/>
        <v>0</v>
      </c>
      <c r="BE178" s="438">
        <f t="shared" si="76"/>
        <v>0</v>
      </c>
      <c r="BF178" s="438">
        <f t="shared" si="76"/>
        <v>0</v>
      </c>
      <c r="BG178" s="438">
        <f t="shared" si="76"/>
        <v>0</v>
      </c>
      <c r="BH178" s="438">
        <f t="shared" si="77"/>
        <v>0</v>
      </c>
      <c r="BI178" s="438">
        <f t="shared" si="77"/>
        <v>0</v>
      </c>
      <c r="BJ178" s="438">
        <f t="shared" si="77"/>
        <v>-1972.9185074300001</v>
      </c>
      <c r="BK178" s="438">
        <f t="shared" si="77"/>
        <v>-151.04242854999998</v>
      </c>
      <c r="BL178" s="438">
        <f t="shared" si="77"/>
        <v>-2123.9609359800002</v>
      </c>
      <c r="BM178" s="438">
        <f t="shared" si="77"/>
        <v>324.57879257000002</v>
      </c>
      <c r="BN178" s="438">
        <f t="shared" si="77"/>
        <v>35.014671450000002</v>
      </c>
      <c r="BO178" s="438">
        <f t="shared" si="77"/>
        <v>359.59346402000006</v>
      </c>
      <c r="BP178" s="439">
        <f t="shared" si="78"/>
        <v>85.872506027754653</v>
      </c>
      <c r="BQ178" s="439">
        <f t="shared" si="78"/>
        <v>81.180685149881398</v>
      </c>
      <c r="BR178" s="439">
        <f t="shared" si="78"/>
        <v>85.521015202244001</v>
      </c>
      <c r="BS178" s="439">
        <f t="shared" si="79"/>
        <v>85.872506027754653</v>
      </c>
      <c r="BT178" s="439">
        <f t="shared" si="79"/>
        <v>81.180685149881398</v>
      </c>
      <c r="BU178" s="439">
        <f t="shared" si="79"/>
        <v>85.521015202244001</v>
      </c>
      <c r="BV178" s="430"/>
      <c r="BX178" s="438">
        <f t="shared" si="80"/>
        <v>0</v>
      </c>
      <c r="BY178" s="438">
        <f t="shared" si="80"/>
        <v>0</v>
      </c>
      <c r="BZ178" s="438">
        <f t="shared" si="80"/>
        <v>0</v>
      </c>
      <c r="CA178" s="438">
        <f t="shared" si="80"/>
        <v>0</v>
      </c>
      <c r="CB178" s="438">
        <f t="shared" si="80"/>
        <v>0</v>
      </c>
      <c r="CC178" s="438">
        <f t="shared" si="80"/>
        <v>0</v>
      </c>
      <c r="CD178" s="444">
        <f t="shared" si="80"/>
        <v>1213.4349842400002</v>
      </c>
      <c r="CE178" s="444">
        <f t="shared" si="80"/>
        <v>44.857382039999997</v>
      </c>
      <c r="CF178" s="444">
        <f t="shared" si="80"/>
        <v>1258.2923662800001</v>
      </c>
      <c r="CG178" s="444">
        <f t="shared" si="80"/>
        <v>-1213.4349842400002</v>
      </c>
      <c r="CH178" s="444">
        <f t="shared" si="80"/>
        <v>-44.857382039999997</v>
      </c>
      <c r="CI178" s="444">
        <f t="shared" si="80"/>
        <v>-1258.2923662800001</v>
      </c>
      <c r="CJ178" s="445">
        <f t="shared" si="81"/>
        <v>0</v>
      </c>
      <c r="CK178" s="445">
        <f t="shared" si="81"/>
        <v>0</v>
      </c>
      <c r="CL178" s="445">
        <f t="shared" si="81"/>
        <v>0</v>
      </c>
      <c r="CN178" s="410"/>
      <c r="CO178" s="399">
        <f t="shared" si="82"/>
        <v>0</v>
      </c>
      <c r="CP178" s="399">
        <f t="shared" si="83"/>
        <v>0</v>
      </c>
      <c r="CQ178" s="333">
        <f t="shared" si="71"/>
        <v>0</v>
      </c>
      <c r="CR178" s="333">
        <f t="shared" si="71"/>
        <v>0</v>
      </c>
      <c r="CS178" s="333">
        <f t="shared" si="71"/>
        <v>0</v>
      </c>
      <c r="CT178" s="333">
        <f t="shared" si="72"/>
        <v>0</v>
      </c>
      <c r="CU178" s="333">
        <f t="shared" si="72"/>
        <v>0</v>
      </c>
      <c r="CV178" s="333">
        <f t="shared" si="72"/>
        <v>0</v>
      </c>
    </row>
    <row r="179" spans="3:100" ht="20.25" customHeight="1">
      <c r="C179" s="443"/>
      <c r="D179" s="437" t="s">
        <v>364</v>
      </c>
      <c r="E179" s="438">
        <f t="shared" si="73"/>
        <v>3424.8166999999999</v>
      </c>
      <c r="F179" s="438">
        <f t="shared" si="73"/>
        <v>170.5478</v>
      </c>
      <c r="G179" s="438">
        <f t="shared" si="73"/>
        <v>3595.3645000000001</v>
      </c>
      <c r="H179" s="438">
        <f t="shared" si="73"/>
        <v>0</v>
      </c>
      <c r="I179" s="438">
        <f t="shared" si="73"/>
        <v>0</v>
      </c>
      <c r="J179" s="438">
        <f t="shared" si="73"/>
        <v>0</v>
      </c>
      <c r="K179" s="438">
        <f t="shared" si="73"/>
        <v>3424.8166999999999</v>
      </c>
      <c r="L179" s="438">
        <f t="shared" si="73"/>
        <v>170.5478</v>
      </c>
      <c r="M179" s="438">
        <f t="shared" si="73"/>
        <v>3595.3645000000001</v>
      </c>
      <c r="N179" s="438">
        <f t="shared" si="73"/>
        <v>0</v>
      </c>
      <c r="O179" s="438">
        <f t="shared" si="73"/>
        <v>0</v>
      </c>
      <c r="P179" s="438">
        <f t="shared" si="73"/>
        <v>0</v>
      </c>
      <c r="Q179" s="438">
        <f t="shared" si="73"/>
        <v>0</v>
      </c>
      <c r="R179" s="438">
        <f t="shared" si="73"/>
        <v>0</v>
      </c>
      <c r="S179" s="438">
        <f t="shared" si="73"/>
        <v>0</v>
      </c>
      <c r="T179" s="438">
        <f t="shared" si="73"/>
        <v>0</v>
      </c>
      <c r="U179" s="438">
        <f t="shared" si="74"/>
        <v>0</v>
      </c>
      <c r="V179" s="438">
        <f t="shared" si="74"/>
        <v>0</v>
      </c>
      <c r="W179" s="438">
        <f t="shared" si="74"/>
        <v>0</v>
      </c>
      <c r="X179" s="438">
        <f t="shared" si="74"/>
        <v>0</v>
      </c>
      <c r="Y179" s="438">
        <f t="shared" si="74"/>
        <v>0</v>
      </c>
      <c r="Z179" s="438">
        <f t="shared" si="74"/>
        <v>0</v>
      </c>
      <c r="AA179" s="438">
        <f t="shared" si="74"/>
        <v>0</v>
      </c>
      <c r="AB179" s="438">
        <f t="shared" si="74"/>
        <v>0</v>
      </c>
      <c r="AC179" s="438">
        <f t="shared" si="74"/>
        <v>3424.8166999999999</v>
      </c>
      <c r="AD179" s="438">
        <f t="shared" si="74"/>
        <v>170.5478</v>
      </c>
      <c r="AE179" s="438">
        <f t="shared" si="74"/>
        <v>3595.3645000000001</v>
      </c>
      <c r="AF179" s="438">
        <f t="shared" si="74"/>
        <v>2846.1795999999999</v>
      </c>
      <c r="AG179" s="438">
        <f t="shared" si="74"/>
        <v>141.82410000000002</v>
      </c>
      <c r="AH179" s="438">
        <f t="shared" si="74"/>
        <v>2988.0036999999993</v>
      </c>
      <c r="AI179" s="438"/>
      <c r="AJ179" s="438"/>
      <c r="AK179" s="438"/>
      <c r="AL179" s="438">
        <f t="shared" si="75"/>
        <v>3424.8166999999999</v>
      </c>
      <c r="AM179" s="438">
        <f t="shared" si="75"/>
        <v>170.5478</v>
      </c>
      <c r="AN179" s="438">
        <f t="shared" si="75"/>
        <v>3595.3645000000001</v>
      </c>
      <c r="AO179" s="438"/>
      <c r="AP179" s="438"/>
      <c r="AQ179" s="438"/>
      <c r="AR179" s="438">
        <f t="shared" si="76"/>
        <v>0</v>
      </c>
      <c r="AS179" s="438">
        <f t="shared" si="76"/>
        <v>0</v>
      </c>
      <c r="AT179" s="438">
        <f t="shared" si="76"/>
        <v>0</v>
      </c>
      <c r="AU179" s="438">
        <f t="shared" si="76"/>
        <v>3052.0415742599998</v>
      </c>
      <c r="AV179" s="438">
        <f t="shared" si="76"/>
        <v>153.66070725999998</v>
      </c>
      <c r="AW179" s="438">
        <f t="shared" si="76"/>
        <v>3205.7022815199998</v>
      </c>
      <c r="AX179" s="438">
        <f t="shared" si="76"/>
        <v>3052.0415742599998</v>
      </c>
      <c r="AY179" s="438">
        <f t="shared" si="76"/>
        <v>153.66070725999998</v>
      </c>
      <c r="AZ179" s="438">
        <f t="shared" si="76"/>
        <v>3205.7022815199998</v>
      </c>
      <c r="BA179" s="438">
        <f t="shared" si="76"/>
        <v>3052.0415742599998</v>
      </c>
      <c r="BB179" s="438">
        <f t="shared" si="76"/>
        <v>153.66070725999998</v>
      </c>
      <c r="BC179" s="438">
        <f t="shared" si="76"/>
        <v>3205.7022815199998</v>
      </c>
      <c r="BD179" s="438">
        <f t="shared" si="76"/>
        <v>0</v>
      </c>
      <c r="BE179" s="438">
        <f t="shared" si="76"/>
        <v>0</v>
      </c>
      <c r="BF179" s="438">
        <f t="shared" si="76"/>
        <v>0</v>
      </c>
      <c r="BG179" s="438">
        <f t="shared" si="76"/>
        <v>0</v>
      </c>
      <c r="BH179" s="438">
        <f t="shared" si="77"/>
        <v>0</v>
      </c>
      <c r="BI179" s="438">
        <f t="shared" si="77"/>
        <v>0</v>
      </c>
      <c r="BJ179" s="438">
        <f t="shared" si="77"/>
        <v>-3052.0415742599998</v>
      </c>
      <c r="BK179" s="438">
        <f t="shared" si="77"/>
        <v>-153.66070725999998</v>
      </c>
      <c r="BL179" s="438">
        <f t="shared" si="77"/>
        <v>-3205.7022815199998</v>
      </c>
      <c r="BM179" s="438">
        <f t="shared" si="77"/>
        <v>372.77512573999996</v>
      </c>
      <c r="BN179" s="438">
        <f t="shared" si="77"/>
        <v>16.88709274</v>
      </c>
      <c r="BO179" s="438">
        <f t="shared" si="77"/>
        <v>389.66221847999986</v>
      </c>
      <c r="BP179" s="439">
        <f t="shared" si="78"/>
        <v>89.115472202059749</v>
      </c>
      <c r="BQ179" s="439">
        <f t="shared" si="78"/>
        <v>90.098322734154294</v>
      </c>
      <c r="BR179" s="439">
        <f t="shared" si="78"/>
        <v>89.162094177655689</v>
      </c>
      <c r="BS179" s="439">
        <f t="shared" si="79"/>
        <v>89.115472202059749</v>
      </c>
      <c r="BT179" s="439">
        <f t="shared" si="79"/>
        <v>90.098322734154294</v>
      </c>
      <c r="BU179" s="439">
        <f t="shared" si="79"/>
        <v>89.162094177655689</v>
      </c>
      <c r="BV179" s="430"/>
      <c r="BX179" s="438">
        <f t="shared" si="80"/>
        <v>0</v>
      </c>
      <c r="BY179" s="438">
        <f t="shared" si="80"/>
        <v>0</v>
      </c>
      <c r="BZ179" s="438">
        <f t="shared" si="80"/>
        <v>0</v>
      </c>
      <c r="CA179" s="438">
        <f t="shared" si="80"/>
        <v>0</v>
      </c>
      <c r="CB179" s="438">
        <f t="shared" si="80"/>
        <v>0</v>
      </c>
      <c r="CC179" s="438">
        <f t="shared" si="80"/>
        <v>0</v>
      </c>
      <c r="CD179" s="444">
        <f t="shared" si="80"/>
        <v>3052.0415742599998</v>
      </c>
      <c r="CE179" s="444">
        <f t="shared" si="80"/>
        <v>153.66070725999998</v>
      </c>
      <c r="CF179" s="444">
        <f t="shared" si="80"/>
        <v>3205.7022815199998</v>
      </c>
      <c r="CG179" s="444">
        <f t="shared" si="80"/>
        <v>-3052.0415742599998</v>
      </c>
      <c r="CH179" s="444">
        <f t="shared" si="80"/>
        <v>-153.66070725999998</v>
      </c>
      <c r="CI179" s="444">
        <f t="shared" si="80"/>
        <v>-3205.7022815199998</v>
      </c>
      <c r="CJ179" s="445">
        <f t="shared" si="81"/>
        <v>0</v>
      </c>
      <c r="CK179" s="445">
        <f t="shared" si="81"/>
        <v>0</v>
      </c>
      <c r="CL179" s="445">
        <f t="shared" si="81"/>
        <v>0</v>
      </c>
      <c r="CN179" s="410"/>
      <c r="CO179" s="399">
        <f t="shared" si="82"/>
        <v>0</v>
      </c>
      <c r="CP179" s="399">
        <f t="shared" si="83"/>
        <v>0</v>
      </c>
      <c r="CQ179" s="333">
        <f t="shared" si="71"/>
        <v>0</v>
      </c>
      <c r="CR179" s="333">
        <f t="shared" si="71"/>
        <v>0</v>
      </c>
      <c r="CS179" s="333">
        <f t="shared" si="71"/>
        <v>0</v>
      </c>
      <c r="CT179" s="333">
        <f t="shared" si="72"/>
        <v>0</v>
      </c>
      <c r="CU179" s="333">
        <f t="shared" si="72"/>
        <v>0</v>
      </c>
      <c r="CV179" s="333">
        <f t="shared" si="72"/>
        <v>0</v>
      </c>
    </row>
    <row r="180" spans="3:100" ht="23.25" customHeight="1">
      <c r="C180" s="443"/>
      <c r="D180" s="437" t="s">
        <v>383</v>
      </c>
      <c r="E180" s="438">
        <f t="shared" si="73"/>
        <v>0</v>
      </c>
      <c r="F180" s="438">
        <f t="shared" si="73"/>
        <v>0</v>
      </c>
      <c r="G180" s="438">
        <f t="shared" si="73"/>
        <v>0</v>
      </c>
      <c r="H180" s="438">
        <f t="shared" si="73"/>
        <v>0</v>
      </c>
      <c r="I180" s="438">
        <f t="shared" si="73"/>
        <v>0</v>
      </c>
      <c r="J180" s="438">
        <f t="shared" si="73"/>
        <v>0</v>
      </c>
      <c r="K180" s="438">
        <f t="shared" si="73"/>
        <v>0</v>
      </c>
      <c r="L180" s="438">
        <f t="shared" si="73"/>
        <v>0</v>
      </c>
      <c r="M180" s="438">
        <f t="shared" si="73"/>
        <v>0</v>
      </c>
      <c r="N180" s="438">
        <f t="shared" si="73"/>
        <v>0</v>
      </c>
      <c r="O180" s="438">
        <f t="shared" si="73"/>
        <v>0</v>
      </c>
      <c r="P180" s="438">
        <f t="shared" si="73"/>
        <v>0</v>
      </c>
      <c r="Q180" s="438">
        <f t="shared" si="73"/>
        <v>0</v>
      </c>
      <c r="R180" s="438">
        <f t="shared" si="73"/>
        <v>0</v>
      </c>
      <c r="S180" s="438">
        <f t="shared" si="73"/>
        <v>0</v>
      </c>
      <c r="T180" s="438">
        <f t="shared" si="73"/>
        <v>0</v>
      </c>
      <c r="U180" s="438">
        <f t="shared" si="74"/>
        <v>0</v>
      </c>
      <c r="V180" s="438">
        <f t="shared" si="74"/>
        <v>0</v>
      </c>
      <c r="W180" s="438">
        <f t="shared" si="74"/>
        <v>0</v>
      </c>
      <c r="X180" s="438">
        <f t="shared" si="74"/>
        <v>0</v>
      </c>
      <c r="Y180" s="438">
        <f t="shared" si="74"/>
        <v>0</v>
      </c>
      <c r="Z180" s="438">
        <f t="shared" si="74"/>
        <v>0</v>
      </c>
      <c r="AA180" s="438">
        <f t="shared" si="74"/>
        <v>0</v>
      </c>
      <c r="AB180" s="438">
        <f t="shared" si="74"/>
        <v>0</v>
      </c>
      <c r="AC180" s="438">
        <f t="shared" si="74"/>
        <v>0</v>
      </c>
      <c r="AD180" s="438">
        <f t="shared" si="74"/>
        <v>0</v>
      </c>
      <c r="AE180" s="438">
        <f t="shared" si="74"/>
        <v>0</v>
      </c>
      <c r="AF180" s="438">
        <f t="shared" si="74"/>
        <v>0</v>
      </c>
      <c r="AG180" s="438">
        <f t="shared" si="74"/>
        <v>0</v>
      </c>
      <c r="AH180" s="438">
        <f t="shared" si="74"/>
        <v>0</v>
      </c>
      <c r="AI180" s="438"/>
      <c r="AJ180" s="438"/>
      <c r="AK180" s="438"/>
      <c r="AL180" s="438">
        <f t="shared" si="75"/>
        <v>0</v>
      </c>
      <c r="AM180" s="438">
        <f t="shared" si="75"/>
        <v>0</v>
      </c>
      <c r="AN180" s="438">
        <f t="shared" si="75"/>
        <v>0</v>
      </c>
      <c r="AO180" s="438"/>
      <c r="AP180" s="438"/>
      <c r="AQ180" s="438"/>
      <c r="AR180" s="438">
        <f t="shared" si="76"/>
        <v>0</v>
      </c>
      <c r="AS180" s="438">
        <f t="shared" si="76"/>
        <v>0</v>
      </c>
      <c r="AT180" s="438">
        <f t="shared" si="76"/>
        <v>0</v>
      </c>
      <c r="AU180" s="438">
        <f t="shared" si="76"/>
        <v>0</v>
      </c>
      <c r="AV180" s="438">
        <f t="shared" si="76"/>
        <v>0</v>
      </c>
      <c r="AW180" s="438">
        <f t="shared" si="76"/>
        <v>0</v>
      </c>
      <c r="AX180" s="438">
        <f t="shared" si="76"/>
        <v>0</v>
      </c>
      <c r="AY180" s="438">
        <f t="shared" si="76"/>
        <v>0</v>
      </c>
      <c r="AZ180" s="438">
        <f t="shared" si="76"/>
        <v>0</v>
      </c>
      <c r="BA180" s="438">
        <f t="shared" si="76"/>
        <v>0</v>
      </c>
      <c r="BB180" s="438">
        <f t="shared" si="76"/>
        <v>0</v>
      </c>
      <c r="BC180" s="438">
        <f t="shared" si="76"/>
        <v>0</v>
      </c>
      <c r="BD180" s="438">
        <f t="shared" si="76"/>
        <v>0</v>
      </c>
      <c r="BE180" s="438">
        <f t="shared" si="76"/>
        <v>0</v>
      </c>
      <c r="BF180" s="438">
        <f t="shared" si="76"/>
        <v>0</v>
      </c>
      <c r="BG180" s="438">
        <f t="shared" si="76"/>
        <v>0</v>
      </c>
      <c r="BH180" s="438">
        <f t="shared" si="77"/>
        <v>0</v>
      </c>
      <c r="BI180" s="438">
        <f t="shared" si="77"/>
        <v>0</v>
      </c>
      <c r="BJ180" s="438">
        <f t="shared" si="77"/>
        <v>0</v>
      </c>
      <c r="BK180" s="438">
        <f t="shared" si="77"/>
        <v>0</v>
      </c>
      <c r="BL180" s="438">
        <f t="shared" si="77"/>
        <v>0</v>
      </c>
      <c r="BM180" s="438">
        <f t="shared" si="77"/>
        <v>0</v>
      </c>
      <c r="BN180" s="438">
        <f t="shared" si="77"/>
        <v>0</v>
      </c>
      <c r="BO180" s="438">
        <f t="shared" si="77"/>
        <v>0</v>
      </c>
      <c r="BP180" s="439">
        <f t="shared" si="78"/>
        <v>0</v>
      </c>
      <c r="BQ180" s="439">
        <f t="shared" si="78"/>
        <v>0</v>
      </c>
      <c r="BR180" s="439">
        <f t="shared" si="78"/>
        <v>0</v>
      </c>
      <c r="BS180" s="439">
        <f t="shared" si="79"/>
        <v>0</v>
      </c>
      <c r="BT180" s="439">
        <f t="shared" si="79"/>
        <v>0</v>
      </c>
      <c r="BU180" s="439">
        <f t="shared" si="79"/>
        <v>0</v>
      </c>
      <c r="BV180" s="430"/>
      <c r="BX180" s="438">
        <f t="shared" si="80"/>
        <v>0</v>
      </c>
      <c r="BY180" s="438">
        <f t="shared" si="80"/>
        <v>0</v>
      </c>
      <c r="BZ180" s="438">
        <f t="shared" si="80"/>
        <v>0</v>
      </c>
      <c r="CA180" s="438">
        <f t="shared" si="80"/>
        <v>0</v>
      </c>
      <c r="CB180" s="438">
        <f t="shared" si="80"/>
        <v>0</v>
      </c>
      <c r="CC180" s="438">
        <f t="shared" si="80"/>
        <v>0</v>
      </c>
      <c r="CD180" s="444">
        <f t="shared" si="80"/>
        <v>0</v>
      </c>
      <c r="CE180" s="444">
        <f t="shared" si="80"/>
        <v>0</v>
      </c>
      <c r="CF180" s="444">
        <f t="shared" si="80"/>
        <v>0</v>
      </c>
      <c r="CG180" s="444">
        <f t="shared" si="80"/>
        <v>0</v>
      </c>
      <c r="CH180" s="444">
        <f t="shared" si="80"/>
        <v>0</v>
      </c>
      <c r="CI180" s="444">
        <f t="shared" si="80"/>
        <v>0</v>
      </c>
      <c r="CJ180" s="445">
        <f t="shared" si="81"/>
        <v>0</v>
      </c>
      <c r="CK180" s="445">
        <f t="shared" si="81"/>
        <v>0</v>
      </c>
      <c r="CL180" s="445">
        <f t="shared" si="81"/>
        <v>0</v>
      </c>
      <c r="CN180" s="410"/>
      <c r="CO180" s="399">
        <f t="shared" si="82"/>
        <v>0</v>
      </c>
      <c r="CP180" s="399">
        <f t="shared" si="83"/>
        <v>0</v>
      </c>
      <c r="CQ180" s="333">
        <f t="shared" si="71"/>
        <v>0</v>
      </c>
      <c r="CR180" s="333">
        <f t="shared" si="71"/>
        <v>0</v>
      </c>
      <c r="CS180" s="333">
        <f t="shared" si="71"/>
        <v>0</v>
      </c>
      <c r="CT180" s="333">
        <f t="shared" si="72"/>
        <v>0</v>
      </c>
      <c r="CU180" s="333">
        <f t="shared" si="72"/>
        <v>0</v>
      </c>
      <c r="CV180" s="333">
        <f t="shared" si="72"/>
        <v>0</v>
      </c>
    </row>
    <row r="181" spans="3:100" ht="20.25" customHeight="1">
      <c r="C181" s="443"/>
      <c r="D181" s="437" t="s">
        <v>384</v>
      </c>
      <c r="E181" s="438">
        <f t="shared" si="73"/>
        <v>0</v>
      </c>
      <c r="F181" s="438">
        <f t="shared" si="73"/>
        <v>0</v>
      </c>
      <c r="G181" s="438">
        <f t="shared" si="73"/>
        <v>0</v>
      </c>
      <c r="H181" s="438">
        <f t="shared" si="73"/>
        <v>0</v>
      </c>
      <c r="I181" s="438">
        <f t="shared" si="73"/>
        <v>0</v>
      </c>
      <c r="J181" s="438">
        <f t="shared" si="73"/>
        <v>0</v>
      </c>
      <c r="K181" s="438">
        <f t="shared" si="73"/>
        <v>0</v>
      </c>
      <c r="L181" s="438">
        <f t="shared" si="73"/>
        <v>0</v>
      </c>
      <c r="M181" s="438">
        <f t="shared" si="73"/>
        <v>0</v>
      </c>
      <c r="N181" s="438">
        <f t="shared" si="73"/>
        <v>0</v>
      </c>
      <c r="O181" s="438">
        <f t="shared" si="73"/>
        <v>0</v>
      </c>
      <c r="P181" s="438">
        <f t="shared" si="73"/>
        <v>0</v>
      </c>
      <c r="Q181" s="438">
        <f t="shared" si="73"/>
        <v>0</v>
      </c>
      <c r="R181" s="438">
        <f t="shared" si="73"/>
        <v>0</v>
      </c>
      <c r="S181" s="438">
        <f t="shared" si="73"/>
        <v>0</v>
      </c>
      <c r="T181" s="438">
        <f t="shared" si="73"/>
        <v>0</v>
      </c>
      <c r="U181" s="438">
        <f t="shared" si="74"/>
        <v>0</v>
      </c>
      <c r="V181" s="438">
        <f t="shared" si="74"/>
        <v>0</v>
      </c>
      <c r="W181" s="438">
        <f t="shared" si="74"/>
        <v>0</v>
      </c>
      <c r="X181" s="438">
        <f t="shared" si="74"/>
        <v>0</v>
      </c>
      <c r="Y181" s="438">
        <f t="shared" si="74"/>
        <v>0</v>
      </c>
      <c r="Z181" s="438">
        <f t="shared" si="74"/>
        <v>0</v>
      </c>
      <c r="AA181" s="438">
        <f t="shared" si="74"/>
        <v>0</v>
      </c>
      <c r="AB181" s="438">
        <f t="shared" si="74"/>
        <v>0</v>
      </c>
      <c r="AC181" s="438">
        <f t="shared" si="74"/>
        <v>0</v>
      </c>
      <c r="AD181" s="438">
        <f t="shared" si="74"/>
        <v>0</v>
      </c>
      <c r="AE181" s="438">
        <f t="shared" si="74"/>
        <v>0</v>
      </c>
      <c r="AF181" s="438">
        <f t="shared" si="74"/>
        <v>0</v>
      </c>
      <c r="AG181" s="438">
        <f t="shared" si="74"/>
        <v>0</v>
      </c>
      <c r="AH181" s="438">
        <f t="shared" si="74"/>
        <v>0</v>
      </c>
      <c r="AI181" s="438"/>
      <c r="AJ181" s="438"/>
      <c r="AK181" s="438"/>
      <c r="AL181" s="438">
        <f t="shared" si="75"/>
        <v>0</v>
      </c>
      <c r="AM181" s="438">
        <f t="shared" si="75"/>
        <v>0</v>
      </c>
      <c r="AN181" s="438">
        <f t="shared" si="75"/>
        <v>0</v>
      </c>
      <c r="AO181" s="438"/>
      <c r="AP181" s="438"/>
      <c r="AQ181" s="438"/>
      <c r="AR181" s="438">
        <f t="shared" si="76"/>
        <v>0</v>
      </c>
      <c r="AS181" s="438">
        <f t="shared" si="76"/>
        <v>0</v>
      </c>
      <c r="AT181" s="438">
        <f t="shared" si="76"/>
        <v>0</v>
      </c>
      <c r="AU181" s="438">
        <f t="shared" si="76"/>
        <v>0</v>
      </c>
      <c r="AV181" s="438">
        <f t="shared" si="76"/>
        <v>0</v>
      </c>
      <c r="AW181" s="438">
        <f t="shared" si="76"/>
        <v>0</v>
      </c>
      <c r="AX181" s="438">
        <f t="shared" si="76"/>
        <v>0</v>
      </c>
      <c r="AY181" s="438">
        <f t="shared" si="76"/>
        <v>0</v>
      </c>
      <c r="AZ181" s="438">
        <f t="shared" si="76"/>
        <v>0</v>
      </c>
      <c r="BA181" s="438">
        <f t="shared" si="76"/>
        <v>0</v>
      </c>
      <c r="BB181" s="438">
        <f t="shared" si="76"/>
        <v>0</v>
      </c>
      <c r="BC181" s="438">
        <f t="shared" si="76"/>
        <v>0</v>
      </c>
      <c r="BD181" s="438">
        <f t="shared" si="76"/>
        <v>0</v>
      </c>
      <c r="BE181" s="438">
        <f t="shared" si="76"/>
        <v>0</v>
      </c>
      <c r="BF181" s="438">
        <f t="shared" si="76"/>
        <v>0</v>
      </c>
      <c r="BG181" s="438">
        <f t="shared" si="76"/>
        <v>0</v>
      </c>
      <c r="BH181" s="438">
        <f t="shared" si="77"/>
        <v>0</v>
      </c>
      <c r="BI181" s="438">
        <f t="shared" si="77"/>
        <v>0</v>
      </c>
      <c r="BJ181" s="438">
        <f t="shared" si="77"/>
        <v>0</v>
      </c>
      <c r="BK181" s="438">
        <f t="shared" si="77"/>
        <v>0</v>
      </c>
      <c r="BL181" s="438">
        <f t="shared" si="77"/>
        <v>0</v>
      </c>
      <c r="BM181" s="438">
        <f t="shared" si="77"/>
        <v>0</v>
      </c>
      <c r="BN181" s="438">
        <f t="shared" si="77"/>
        <v>0</v>
      </c>
      <c r="BO181" s="438">
        <f t="shared" si="77"/>
        <v>0</v>
      </c>
      <c r="BP181" s="439">
        <f t="shared" si="78"/>
        <v>0</v>
      </c>
      <c r="BQ181" s="439">
        <f t="shared" si="78"/>
        <v>0</v>
      </c>
      <c r="BR181" s="439">
        <f t="shared" si="78"/>
        <v>0</v>
      </c>
      <c r="BS181" s="439">
        <f t="shared" si="79"/>
        <v>0</v>
      </c>
      <c r="BT181" s="439">
        <f t="shared" si="79"/>
        <v>0</v>
      </c>
      <c r="BU181" s="439">
        <f t="shared" si="79"/>
        <v>0</v>
      </c>
      <c r="BV181" s="430"/>
      <c r="BX181" s="438">
        <f t="shared" si="80"/>
        <v>0</v>
      </c>
      <c r="BY181" s="438">
        <f t="shared" si="80"/>
        <v>0</v>
      </c>
      <c r="BZ181" s="438">
        <f t="shared" si="80"/>
        <v>0</v>
      </c>
      <c r="CA181" s="438">
        <f t="shared" si="80"/>
        <v>0</v>
      </c>
      <c r="CB181" s="438">
        <f t="shared" si="80"/>
        <v>0</v>
      </c>
      <c r="CC181" s="438">
        <f t="shared" si="80"/>
        <v>0</v>
      </c>
      <c r="CD181" s="444">
        <f t="shared" si="80"/>
        <v>0</v>
      </c>
      <c r="CE181" s="444">
        <f t="shared" si="80"/>
        <v>0</v>
      </c>
      <c r="CF181" s="444">
        <f t="shared" si="80"/>
        <v>0</v>
      </c>
      <c r="CG181" s="444">
        <f t="shared" si="80"/>
        <v>0</v>
      </c>
      <c r="CH181" s="444">
        <f t="shared" si="80"/>
        <v>0</v>
      </c>
      <c r="CI181" s="444">
        <f t="shared" si="80"/>
        <v>0</v>
      </c>
      <c r="CJ181" s="445">
        <f t="shared" si="81"/>
        <v>0</v>
      </c>
      <c r="CK181" s="445">
        <f t="shared" si="81"/>
        <v>0</v>
      </c>
      <c r="CL181" s="445">
        <f t="shared" si="81"/>
        <v>0</v>
      </c>
      <c r="CN181" s="410"/>
      <c r="CO181" s="399">
        <f t="shared" si="82"/>
        <v>0</v>
      </c>
      <c r="CP181" s="399">
        <f t="shared" si="83"/>
        <v>0</v>
      </c>
      <c r="CQ181" s="333">
        <f t="shared" si="71"/>
        <v>0</v>
      </c>
      <c r="CR181" s="333">
        <f t="shared" si="71"/>
        <v>0</v>
      </c>
      <c r="CS181" s="333">
        <f t="shared" si="71"/>
        <v>0</v>
      </c>
      <c r="CT181" s="333">
        <f t="shared" si="72"/>
        <v>0</v>
      </c>
      <c r="CU181" s="333">
        <f t="shared" si="72"/>
        <v>0</v>
      </c>
      <c r="CV181" s="333">
        <f t="shared" si="72"/>
        <v>0</v>
      </c>
    </row>
    <row r="182" spans="3:100" ht="23.25" customHeight="1">
      <c r="C182" s="443"/>
      <c r="D182" s="437" t="s">
        <v>365</v>
      </c>
      <c r="E182" s="438">
        <f t="shared" si="73"/>
        <v>616.01679999999999</v>
      </c>
      <c r="F182" s="438">
        <f t="shared" si="73"/>
        <v>12.7217</v>
      </c>
      <c r="G182" s="438">
        <f t="shared" si="73"/>
        <v>628.73850000000004</v>
      </c>
      <c r="H182" s="438">
        <f t="shared" si="73"/>
        <v>0</v>
      </c>
      <c r="I182" s="438">
        <f t="shared" si="73"/>
        <v>0</v>
      </c>
      <c r="J182" s="438">
        <f t="shared" si="73"/>
        <v>0</v>
      </c>
      <c r="K182" s="438">
        <f t="shared" si="73"/>
        <v>616.01679999999999</v>
      </c>
      <c r="L182" s="438">
        <f t="shared" si="73"/>
        <v>12.7217</v>
      </c>
      <c r="M182" s="438">
        <f t="shared" si="73"/>
        <v>628.73850000000004</v>
      </c>
      <c r="N182" s="438">
        <f t="shared" si="73"/>
        <v>0</v>
      </c>
      <c r="O182" s="438">
        <f t="shared" si="73"/>
        <v>0</v>
      </c>
      <c r="P182" s="438">
        <f t="shared" si="73"/>
        <v>0</v>
      </c>
      <c r="Q182" s="438">
        <f t="shared" si="73"/>
        <v>0</v>
      </c>
      <c r="R182" s="438">
        <f t="shared" si="73"/>
        <v>0</v>
      </c>
      <c r="S182" s="438">
        <f t="shared" si="73"/>
        <v>0</v>
      </c>
      <c r="T182" s="438">
        <f t="shared" si="73"/>
        <v>0</v>
      </c>
      <c r="U182" s="438">
        <f t="shared" si="74"/>
        <v>0</v>
      </c>
      <c r="V182" s="438">
        <f t="shared" si="74"/>
        <v>0</v>
      </c>
      <c r="W182" s="438">
        <f t="shared" si="74"/>
        <v>0</v>
      </c>
      <c r="X182" s="438">
        <f t="shared" si="74"/>
        <v>0</v>
      </c>
      <c r="Y182" s="438">
        <f t="shared" si="74"/>
        <v>0</v>
      </c>
      <c r="Z182" s="438">
        <f t="shared" si="74"/>
        <v>0</v>
      </c>
      <c r="AA182" s="438">
        <f t="shared" si="74"/>
        <v>0</v>
      </c>
      <c r="AB182" s="438">
        <f t="shared" si="74"/>
        <v>0</v>
      </c>
      <c r="AC182" s="438">
        <f t="shared" si="74"/>
        <v>616.01679999999999</v>
      </c>
      <c r="AD182" s="438">
        <f t="shared" si="74"/>
        <v>12.7217</v>
      </c>
      <c r="AE182" s="438">
        <f t="shared" si="74"/>
        <v>628.73850000000004</v>
      </c>
      <c r="AF182" s="438">
        <f t="shared" si="74"/>
        <v>511.13479999999998</v>
      </c>
      <c r="AG182" s="438">
        <f t="shared" si="74"/>
        <v>10.805899999999999</v>
      </c>
      <c r="AH182" s="438">
        <f t="shared" si="74"/>
        <v>521.94069999999999</v>
      </c>
      <c r="AI182" s="438"/>
      <c r="AJ182" s="438"/>
      <c r="AK182" s="438"/>
      <c r="AL182" s="438">
        <f t="shared" si="75"/>
        <v>616.01679999999999</v>
      </c>
      <c r="AM182" s="438">
        <f t="shared" si="75"/>
        <v>12.7217</v>
      </c>
      <c r="AN182" s="438">
        <f t="shared" si="75"/>
        <v>628.73850000000004</v>
      </c>
      <c r="AO182" s="438"/>
      <c r="AP182" s="438"/>
      <c r="AQ182" s="438"/>
      <c r="AR182" s="438">
        <f t="shared" si="76"/>
        <v>0</v>
      </c>
      <c r="AS182" s="438">
        <f t="shared" si="76"/>
        <v>0</v>
      </c>
      <c r="AT182" s="438">
        <f t="shared" si="76"/>
        <v>0</v>
      </c>
      <c r="AU182" s="438">
        <f t="shared" si="76"/>
        <v>525.18833334999999</v>
      </c>
      <c r="AV182" s="438">
        <f t="shared" si="76"/>
        <v>6.5163446699999996</v>
      </c>
      <c r="AW182" s="438">
        <f t="shared" si="76"/>
        <v>531.70467801999996</v>
      </c>
      <c r="AX182" s="438">
        <f t="shared" si="76"/>
        <v>525.18833334999999</v>
      </c>
      <c r="AY182" s="438">
        <f t="shared" si="76"/>
        <v>6.5163446699999996</v>
      </c>
      <c r="AZ182" s="438">
        <f t="shared" si="76"/>
        <v>531.70467801999996</v>
      </c>
      <c r="BA182" s="438">
        <f t="shared" si="76"/>
        <v>525.18833334999999</v>
      </c>
      <c r="BB182" s="438">
        <f t="shared" si="76"/>
        <v>6.5163446699999996</v>
      </c>
      <c r="BC182" s="438">
        <f t="shared" si="76"/>
        <v>531.70467801999996</v>
      </c>
      <c r="BD182" s="438">
        <f t="shared" si="76"/>
        <v>0</v>
      </c>
      <c r="BE182" s="438">
        <f t="shared" si="76"/>
        <v>0</v>
      </c>
      <c r="BF182" s="438">
        <f t="shared" si="76"/>
        <v>0</v>
      </c>
      <c r="BG182" s="438">
        <f t="shared" si="76"/>
        <v>0</v>
      </c>
      <c r="BH182" s="438">
        <f t="shared" si="77"/>
        <v>0</v>
      </c>
      <c r="BI182" s="438">
        <f t="shared" si="77"/>
        <v>0</v>
      </c>
      <c r="BJ182" s="438">
        <f t="shared" si="77"/>
        <v>-525.18833334999999</v>
      </c>
      <c r="BK182" s="438">
        <f t="shared" si="77"/>
        <v>-6.5163446699999996</v>
      </c>
      <c r="BL182" s="438">
        <f t="shared" si="77"/>
        <v>-531.70467801999996</v>
      </c>
      <c r="BM182" s="438">
        <f t="shared" si="77"/>
        <v>90.82846665000001</v>
      </c>
      <c r="BN182" s="438">
        <f t="shared" si="77"/>
        <v>6.2053553299999997</v>
      </c>
      <c r="BO182" s="438">
        <f t="shared" si="77"/>
        <v>97.033821980000013</v>
      </c>
      <c r="BP182" s="439">
        <f t="shared" si="78"/>
        <v>85.255521172474516</v>
      </c>
      <c r="BQ182" s="439">
        <f t="shared" si="78"/>
        <v>51.222279019313454</v>
      </c>
      <c r="BR182" s="439">
        <f t="shared" si="78"/>
        <v>84.566903095643084</v>
      </c>
      <c r="BS182" s="439">
        <f t="shared" si="79"/>
        <v>85.255521172474516</v>
      </c>
      <c r="BT182" s="439">
        <f t="shared" si="79"/>
        <v>51.222279019313454</v>
      </c>
      <c r="BU182" s="439">
        <f t="shared" si="79"/>
        <v>84.566903095643084</v>
      </c>
      <c r="BV182" s="430"/>
      <c r="BX182" s="438">
        <f t="shared" si="80"/>
        <v>0</v>
      </c>
      <c r="BY182" s="438">
        <f t="shared" si="80"/>
        <v>0</v>
      </c>
      <c r="BZ182" s="438">
        <f t="shared" si="80"/>
        <v>0</v>
      </c>
      <c r="CA182" s="438">
        <f t="shared" si="80"/>
        <v>0</v>
      </c>
      <c r="CB182" s="438">
        <f t="shared" si="80"/>
        <v>0</v>
      </c>
      <c r="CC182" s="438">
        <f t="shared" si="80"/>
        <v>0</v>
      </c>
      <c r="CD182" s="444">
        <f t="shared" si="80"/>
        <v>525.18833334999999</v>
      </c>
      <c r="CE182" s="444">
        <f t="shared" si="80"/>
        <v>6.5163446699999996</v>
      </c>
      <c r="CF182" s="444">
        <f t="shared" si="80"/>
        <v>531.70467801999996</v>
      </c>
      <c r="CG182" s="444">
        <f t="shared" si="80"/>
        <v>-525.18833334999999</v>
      </c>
      <c r="CH182" s="444">
        <f t="shared" si="80"/>
        <v>-6.5163446699999996</v>
      </c>
      <c r="CI182" s="444">
        <f t="shared" si="80"/>
        <v>-531.70467801999996</v>
      </c>
      <c r="CJ182" s="445">
        <f t="shared" si="81"/>
        <v>0</v>
      </c>
      <c r="CK182" s="445">
        <f t="shared" si="81"/>
        <v>0</v>
      </c>
      <c r="CL182" s="445">
        <f t="shared" si="81"/>
        <v>0</v>
      </c>
      <c r="CN182" s="410"/>
      <c r="CO182" s="399">
        <f t="shared" si="82"/>
        <v>0</v>
      </c>
      <c r="CP182" s="399">
        <f t="shared" si="83"/>
        <v>0</v>
      </c>
      <c r="CQ182" s="333">
        <f t="shared" si="71"/>
        <v>0</v>
      </c>
      <c r="CR182" s="333">
        <f t="shared" si="71"/>
        <v>0</v>
      </c>
      <c r="CS182" s="333">
        <f t="shared" si="71"/>
        <v>0</v>
      </c>
      <c r="CT182" s="333">
        <f t="shared" si="72"/>
        <v>0</v>
      </c>
      <c r="CU182" s="333">
        <f t="shared" si="72"/>
        <v>0</v>
      </c>
      <c r="CV182" s="333">
        <f t="shared" si="72"/>
        <v>0</v>
      </c>
    </row>
    <row r="183" spans="3:100" ht="20.25" customHeight="1">
      <c r="C183" s="443"/>
      <c r="D183" s="437" t="s">
        <v>366</v>
      </c>
      <c r="E183" s="438">
        <f t="shared" si="73"/>
        <v>0</v>
      </c>
      <c r="F183" s="438">
        <f t="shared" si="73"/>
        <v>0</v>
      </c>
      <c r="G183" s="438">
        <f t="shared" si="73"/>
        <v>0</v>
      </c>
      <c r="H183" s="438">
        <f t="shared" si="73"/>
        <v>0</v>
      </c>
      <c r="I183" s="438">
        <f t="shared" si="73"/>
        <v>0</v>
      </c>
      <c r="J183" s="438">
        <f t="shared" si="73"/>
        <v>0</v>
      </c>
      <c r="K183" s="438">
        <f t="shared" si="73"/>
        <v>0</v>
      </c>
      <c r="L183" s="438">
        <f t="shared" si="73"/>
        <v>0</v>
      </c>
      <c r="M183" s="438">
        <f t="shared" si="73"/>
        <v>0</v>
      </c>
      <c r="N183" s="438">
        <f t="shared" si="73"/>
        <v>1115.8240370000001</v>
      </c>
      <c r="O183" s="438">
        <f t="shared" si="73"/>
        <v>286.43000000000006</v>
      </c>
      <c r="P183" s="438">
        <f t="shared" si="73"/>
        <v>1402.2540370000004</v>
      </c>
      <c r="Q183" s="438">
        <f t="shared" si="73"/>
        <v>120.20233399999999</v>
      </c>
      <c r="R183" s="438">
        <f t="shared" si="73"/>
        <v>-2.3575039999999996</v>
      </c>
      <c r="S183" s="438">
        <f t="shared" si="73"/>
        <v>117.84482999999997</v>
      </c>
      <c r="T183" s="438">
        <f t="shared" si="73"/>
        <v>1236.0263709999999</v>
      </c>
      <c r="U183" s="438">
        <f t="shared" si="74"/>
        <v>284.072496</v>
      </c>
      <c r="V183" s="438">
        <f t="shared" si="74"/>
        <v>1520.0988669999997</v>
      </c>
      <c r="W183" s="438">
        <f t="shared" si="74"/>
        <v>-51.058</v>
      </c>
      <c r="X183" s="438">
        <f t="shared" si="74"/>
        <v>0</v>
      </c>
      <c r="Y183" s="438">
        <f t="shared" si="74"/>
        <v>-51.058</v>
      </c>
      <c r="Z183" s="438">
        <f t="shared" si="74"/>
        <v>0.57999999999999996</v>
      </c>
      <c r="AA183" s="438">
        <f t="shared" si="74"/>
        <v>0</v>
      </c>
      <c r="AB183" s="438">
        <f t="shared" si="74"/>
        <v>0.57999999999999996</v>
      </c>
      <c r="AC183" s="438">
        <f t="shared" si="74"/>
        <v>120.20233399999999</v>
      </c>
      <c r="AD183" s="438">
        <f t="shared" si="74"/>
        <v>-2.3575039999999996</v>
      </c>
      <c r="AE183" s="438">
        <f t="shared" si="74"/>
        <v>117.84482999999997</v>
      </c>
      <c r="AF183" s="438">
        <f t="shared" si="74"/>
        <v>0</v>
      </c>
      <c r="AG183" s="438">
        <f t="shared" si="74"/>
        <v>0</v>
      </c>
      <c r="AH183" s="438">
        <f t="shared" si="74"/>
        <v>0</v>
      </c>
      <c r="AI183" s="438"/>
      <c r="AJ183" s="438"/>
      <c r="AK183" s="438"/>
      <c r="AL183" s="438">
        <f t="shared" si="75"/>
        <v>0</v>
      </c>
      <c r="AM183" s="438">
        <f t="shared" si="75"/>
        <v>0</v>
      </c>
      <c r="AN183" s="438">
        <f t="shared" si="75"/>
        <v>0</v>
      </c>
      <c r="AO183" s="438"/>
      <c r="AP183" s="438"/>
      <c r="AQ183" s="438"/>
      <c r="AR183" s="438">
        <f t="shared" si="76"/>
        <v>26.079000000000001</v>
      </c>
      <c r="AS183" s="438">
        <f t="shared" si="76"/>
        <v>0</v>
      </c>
      <c r="AT183" s="438">
        <f t="shared" si="76"/>
        <v>26.079000000000001</v>
      </c>
      <c r="AU183" s="438">
        <f t="shared" si="76"/>
        <v>15.9908006</v>
      </c>
      <c r="AV183" s="438">
        <f t="shared" si="76"/>
        <v>0</v>
      </c>
      <c r="AW183" s="438">
        <f t="shared" si="76"/>
        <v>15.9908006</v>
      </c>
      <c r="AX183" s="438">
        <f t="shared" si="76"/>
        <v>42.069800600000001</v>
      </c>
      <c r="AY183" s="438">
        <f t="shared" si="76"/>
        <v>0</v>
      </c>
      <c r="AZ183" s="438">
        <f t="shared" si="76"/>
        <v>42.069800600000001</v>
      </c>
      <c r="BA183" s="438">
        <f t="shared" si="76"/>
        <v>0</v>
      </c>
      <c r="BB183" s="438">
        <f t="shared" si="76"/>
        <v>0</v>
      </c>
      <c r="BC183" s="438">
        <f t="shared" si="76"/>
        <v>0</v>
      </c>
      <c r="BD183" s="438">
        <f t="shared" si="76"/>
        <v>15.9908006</v>
      </c>
      <c r="BE183" s="438">
        <f t="shared" si="76"/>
        <v>0</v>
      </c>
      <c r="BF183" s="438">
        <f t="shared" si="76"/>
        <v>15.9908006</v>
      </c>
      <c r="BG183" s="438">
        <f t="shared" si="76"/>
        <v>0</v>
      </c>
      <c r="BH183" s="438">
        <f t="shared" si="77"/>
        <v>0</v>
      </c>
      <c r="BI183" s="438">
        <f t="shared" si="77"/>
        <v>0</v>
      </c>
      <c r="BJ183" s="438">
        <f t="shared" si="77"/>
        <v>1220.0355704000001</v>
      </c>
      <c r="BK183" s="438">
        <f t="shared" si="77"/>
        <v>284.072496</v>
      </c>
      <c r="BL183" s="438">
        <f t="shared" si="77"/>
        <v>1504.1080663999999</v>
      </c>
      <c r="BM183" s="438">
        <f t="shared" si="77"/>
        <v>-15.9908006</v>
      </c>
      <c r="BN183" s="438">
        <f t="shared" si="77"/>
        <v>0</v>
      </c>
      <c r="BO183" s="438">
        <f t="shared" si="77"/>
        <v>-15.9908006</v>
      </c>
      <c r="BP183" s="439">
        <f t="shared" si="78"/>
        <v>13.30323635812263</v>
      </c>
      <c r="BQ183" s="439">
        <f t="shared" si="78"/>
        <v>0</v>
      </c>
      <c r="BR183" s="439">
        <f t="shared" si="78"/>
        <v>13.569369653297478</v>
      </c>
      <c r="BS183" s="439">
        <f t="shared" si="79"/>
        <v>34.999154508929919</v>
      </c>
      <c r="BT183" s="439">
        <f t="shared" si="79"/>
        <v>0</v>
      </c>
      <c r="BU183" s="439">
        <f t="shared" si="79"/>
        <v>35.699317992991304</v>
      </c>
      <c r="BV183" s="430"/>
      <c r="BX183" s="438">
        <f t="shared" si="80"/>
        <v>51.058</v>
      </c>
      <c r="BY183" s="438">
        <f t="shared" si="80"/>
        <v>0</v>
      </c>
      <c r="BZ183" s="438">
        <f t="shared" si="80"/>
        <v>51.058</v>
      </c>
      <c r="CA183" s="438">
        <f t="shared" si="80"/>
        <v>15.9908006</v>
      </c>
      <c r="CB183" s="438">
        <f t="shared" si="80"/>
        <v>0</v>
      </c>
      <c r="CC183" s="438">
        <f t="shared" si="80"/>
        <v>15.9908006</v>
      </c>
      <c r="CD183" s="444">
        <f t="shared" si="80"/>
        <v>0</v>
      </c>
      <c r="CE183" s="444">
        <f t="shared" si="80"/>
        <v>0</v>
      </c>
      <c r="CF183" s="444">
        <f t="shared" si="80"/>
        <v>0</v>
      </c>
      <c r="CG183" s="444">
        <f t="shared" si="80"/>
        <v>35.0671994</v>
      </c>
      <c r="CH183" s="444">
        <f t="shared" si="80"/>
        <v>0</v>
      </c>
      <c r="CI183" s="444">
        <f t="shared" si="80"/>
        <v>35.0671994</v>
      </c>
      <c r="CJ183" s="445">
        <f t="shared" si="81"/>
        <v>31.318893415331583</v>
      </c>
      <c r="CK183" s="445">
        <f t="shared" si="81"/>
        <v>0</v>
      </c>
      <c r="CL183" s="445">
        <f t="shared" si="81"/>
        <v>31.318893415331583</v>
      </c>
      <c r="CN183" s="410"/>
      <c r="CO183" s="399">
        <f t="shared" si="82"/>
        <v>51058000</v>
      </c>
      <c r="CP183" s="399">
        <f t="shared" si="83"/>
        <v>15990800.6</v>
      </c>
      <c r="CQ183" s="333">
        <f t="shared" si="71"/>
        <v>0</v>
      </c>
      <c r="CR183" s="333">
        <f t="shared" si="71"/>
        <v>0</v>
      </c>
      <c r="CS183" s="333">
        <f t="shared" si="71"/>
        <v>0</v>
      </c>
      <c r="CT183" s="333">
        <f t="shared" si="72"/>
        <v>120.20233399999999</v>
      </c>
      <c r="CU183" s="333">
        <f t="shared" si="72"/>
        <v>-2.3575039999999996</v>
      </c>
      <c r="CV183" s="333">
        <f t="shared" si="72"/>
        <v>117.84482999999997</v>
      </c>
    </row>
    <row r="184" spans="3:100" ht="20.25" customHeight="1">
      <c r="C184" s="443"/>
      <c r="D184" s="437" t="s">
        <v>367</v>
      </c>
      <c r="E184" s="438">
        <f t="shared" si="73"/>
        <v>166.26490000000001</v>
      </c>
      <c r="F184" s="438">
        <f t="shared" si="73"/>
        <v>6.9821000000000017</v>
      </c>
      <c r="G184" s="438">
        <f t="shared" si="73"/>
        <v>173.24699999999996</v>
      </c>
      <c r="H184" s="438">
        <f t="shared" si="73"/>
        <v>0</v>
      </c>
      <c r="I184" s="438">
        <f t="shared" si="73"/>
        <v>0</v>
      </c>
      <c r="J184" s="438">
        <f t="shared" si="73"/>
        <v>0</v>
      </c>
      <c r="K184" s="438">
        <f t="shared" si="73"/>
        <v>166.26490000000001</v>
      </c>
      <c r="L184" s="438">
        <f t="shared" si="73"/>
        <v>6.9821000000000017</v>
      </c>
      <c r="M184" s="438">
        <f t="shared" si="73"/>
        <v>173.24699999999996</v>
      </c>
      <c r="N184" s="438">
        <f t="shared" si="73"/>
        <v>0</v>
      </c>
      <c r="O184" s="438">
        <f t="shared" si="73"/>
        <v>0</v>
      </c>
      <c r="P184" s="438">
        <f t="shared" si="73"/>
        <v>0</v>
      </c>
      <c r="Q184" s="438">
        <f t="shared" si="73"/>
        <v>0</v>
      </c>
      <c r="R184" s="438">
        <f t="shared" si="73"/>
        <v>0</v>
      </c>
      <c r="S184" s="438">
        <f t="shared" si="73"/>
        <v>0</v>
      </c>
      <c r="T184" s="438">
        <f t="shared" si="73"/>
        <v>0</v>
      </c>
      <c r="U184" s="438">
        <f t="shared" si="74"/>
        <v>0</v>
      </c>
      <c r="V184" s="438">
        <f t="shared" si="74"/>
        <v>0</v>
      </c>
      <c r="W184" s="438">
        <f t="shared" si="74"/>
        <v>0</v>
      </c>
      <c r="X184" s="438">
        <f t="shared" si="74"/>
        <v>0</v>
      </c>
      <c r="Y184" s="438">
        <f t="shared" si="74"/>
        <v>0</v>
      </c>
      <c r="Z184" s="438">
        <f t="shared" si="74"/>
        <v>0</v>
      </c>
      <c r="AA184" s="438">
        <f t="shared" si="74"/>
        <v>0</v>
      </c>
      <c r="AB184" s="438">
        <f t="shared" si="74"/>
        <v>0</v>
      </c>
      <c r="AC184" s="438">
        <f t="shared" si="74"/>
        <v>166.26490000000001</v>
      </c>
      <c r="AD184" s="438">
        <f t="shared" si="74"/>
        <v>6.9821000000000017</v>
      </c>
      <c r="AE184" s="438">
        <f t="shared" si="74"/>
        <v>173.24699999999996</v>
      </c>
      <c r="AF184" s="438">
        <f t="shared" si="74"/>
        <v>138.00995</v>
      </c>
      <c r="AG184" s="438">
        <f t="shared" si="74"/>
        <v>5.9228000000000005</v>
      </c>
      <c r="AH184" s="438">
        <f t="shared" si="74"/>
        <v>143.93275</v>
      </c>
      <c r="AI184" s="438"/>
      <c r="AJ184" s="438"/>
      <c r="AK184" s="438"/>
      <c r="AL184" s="438">
        <f t="shared" si="75"/>
        <v>166.26490000000001</v>
      </c>
      <c r="AM184" s="438">
        <f t="shared" si="75"/>
        <v>6.9821000000000017</v>
      </c>
      <c r="AN184" s="438">
        <f t="shared" si="75"/>
        <v>173.24699999999996</v>
      </c>
      <c r="AO184" s="438"/>
      <c r="AP184" s="438"/>
      <c r="AQ184" s="438"/>
      <c r="AR184" s="438">
        <f t="shared" si="76"/>
        <v>2.90255105</v>
      </c>
      <c r="AS184" s="438">
        <f t="shared" si="76"/>
        <v>0</v>
      </c>
      <c r="AT184" s="438">
        <f t="shared" si="76"/>
        <v>2.90255105</v>
      </c>
      <c r="AU184" s="438">
        <f t="shared" si="76"/>
        <v>118.04035162000001</v>
      </c>
      <c r="AV184" s="438">
        <f t="shared" si="76"/>
        <v>6.3918066200000005</v>
      </c>
      <c r="AW184" s="438">
        <f t="shared" si="76"/>
        <v>124.43215824000001</v>
      </c>
      <c r="AX184" s="438">
        <f t="shared" si="76"/>
        <v>120.94290267000001</v>
      </c>
      <c r="AY184" s="438">
        <f t="shared" si="76"/>
        <v>6.3918066200000005</v>
      </c>
      <c r="AZ184" s="438">
        <f t="shared" si="76"/>
        <v>127.33470929000001</v>
      </c>
      <c r="BA184" s="438">
        <f t="shared" si="76"/>
        <v>118.04035162000001</v>
      </c>
      <c r="BB184" s="438">
        <f t="shared" si="76"/>
        <v>6.3918066200000005</v>
      </c>
      <c r="BC184" s="438">
        <f t="shared" si="76"/>
        <v>124.43215824000001</v>
      </c>
      <c r="BD184" s="438">
        <f t="shared" si="76"/>
        <v>0</v>
      </c>
      <c r="BE184" s="438">
        <f t="shared" si="76"/>
        <v>0</v>
      </c>
      <c r="BF184" s="438">
        <f t="shared" si="76"/>
        <v>0</v>
      </c>
      <c r="BG184" s="438">
        <f t="shared" si="76"/>
        <v>0</v>
      </c>
      <c r="BH184" s="438">
        <f t="shared" si="77"/>
        <v>0</v>
      </c>
      <c r="BI184" s="438">
        <f t="shared" si="77"/>
        <v>0</v>
      </c>
      <c r="BJ184" s="438">
        <f t="shared" si="77"/>
        <v>-118.04035162000001</v>
      </c>
      <c r="BK184" s="438">
        <f t="shared" si="77"/>
        <v>-6.3918066200000005</v>
      </c>
      <c r="BL184" s="438">
        <f t="shared" si="77"/>
        <v>-124.43215824000001</v>
      </c>
      <c r="BM184" s="438">
        <f t="shared" si="77"/>
        <v>48.224548380000002</v>
      </c>
      <c r="BN184" s="438">
        <f t="shared" si="77"/>
        <v>0.59029337999999976</v>
      </c>
      <c r="BO184" s="438">
        <f t="shared" si="77"/>
        <v>48.814841759999993</v>
      </c>
      <c r="BP184" s="439">
        <f t="shared" si="78"/>
        <v>70.995352368419319</v>
      </c>
      <c r="BQ184" s="439">
        <f t="shared" si="78"/>
        <v>91.545618366966934</v>
      </c>
      <c r="BR184" s="439">
        <f t="shared" si="78"/>
        <v>71.823557256402722</v>
      </c>
      <c r="BS184" s="439">
        <f t="shared" si="79"/>
        <v>72.741091276631451</v>
      </c>
      <c r="BT184" s="439">
        <f t="shared" si="79"/>
        <v>91.545618366966934</v>
      </c>
      <c r="BU184" s="439">
        <f t="shared" si="79"/>
        <v>73.498940408780541</v>
      </c>
      <c r="BV184" s="430"/>
      <c r="BX184" s="438">
        <f t="shared" si="80"/>
        <v>0</v>
      </c>
      <c r="BY184" s="438">
        <f t="shared" si="80"/>
        <v>0</v>
      </c>
      <c r="BZ184" s="438">
        <f t="shared" si="80"/>
        <v>0</v>
      </c>
      <c r="CA184" s="438">
        <f t="shared" si="80"/>
        <v>0</v>
      </c>
      <c r="CB184" s="438">
        <f t="shared" si="80"/>
        <v>0</v>
      </c>
      <c r="CC184" s="438">
        <f t="shared" si="80"/>
        <v>0</v>
      </c>
      <c r="CD184" s="444">
        <f t="shared" si="80"/>
        <v>118.04035162000001</v>
      </c>
      <c r="CE184" s="444">
        <f t="shared" si="80"/>
        <v>6.3918066200000005</v>
      </c>
      <c r="CF184" s="444">
        <f t="shared" si="80"/>
        <v>124.43215824000001</v>
      </c>
      <c r="CG184" s="444">
        <f t="shared" si="80"/>
        <v>-118.04035162000001</v>
      </c>
      <c r="CH184" s="444">
        <f t="shared" si="80"/>
        <v>-6.3918066200000005</v>
      </c>
      <c r="CI184" s="444">
        <f t="shared" si="80"/>
        <v>-124.43215824000001</v>
      </c>
      <c r="CJ184" s="445">
        <f t="shared" si="81"/>
        <v>0</v>
      </c>
      <c r="CK184" s="445">
        <f t="shared" si="81"/>
        <v>0</v>
      </c>
      <c r="CL184" s="445">
        <f t="shared" si="81"/>
        <v>0</v>
      </c>
      <c r="CN184" s="410"/>
      <c r="CO184" s="399">
        <f t="shared" si="82"/>
        <v>0</v>
      </c>
      <c r="CP184" s="399">
        <f t="shared" si="83"/>
        <v>0</v>
      </c>
      <c r="CQ184" s="333">
        <f t="shared" si="71"/>
        <v>0</v>
      </c>
      <c r="CR184" s="333">
        <f t="shared" si="71"/>
        <v>0</v>
      </c>
      <c r="CS184" s="333">
        <f t="shared" si="71"/>
        <v>0</v>
      </c>
      <c r="CT184" s="333">
        <f t="shared" si="72"/>
        <v>0</v>
      </c>
      <c r="CU184" s="333">
        <f t="shared" si="72"/>
        <v>0</v>
      </c>
      <c r="CV184" s="333">
        <f t="shared" si="72"/>
        <v>0</v>
      </c>
    </row>
    <row r="185" spans="3:100" ht="20.25" customHeight="1">
      <c r="C185" s="443"/>
      <c r="D185" s="437" t="s">
        <v>368</v>
      </c>
      <c r="E185" s="438">
        <f t="shared" si="73"/>
        <v>351.75800000000004</v>
      </c>
      <c r="F185" s="438">
        <f t="shared" si="73"/>
        <v>9.8603000000000005</v>
      </c>
      <c r="G185" s="438">
        <f t="shared" si="73"/>
        <v>361.61830000000003</v>
      </c>
      <c r="H185" s="438">
        <f t="shared" si="73"/>
        <v>9.7822370000000003</v>
      </c>
      <c r="I185" s="438">
        <f t="shared" si="73"/>
        <v>0</v>
      </c>
      <c r="J185" s="438">
        <f t="shared" si="73"/>
        <v>9.7822370000000003</v>
      </c>
      <c r="K185" s="438">
        <f t="shared" si="73"/>
        <v>361.54023700000005</v>
      </c>
      <c r="L185" s="438">
        <f t="shared" si="73"/>
        <v>9.8603000000000005</v>
      </c>
      <c r="M185" s="438">
        <f t="shared" si="73"/>
        <v>371.40053700000004</v>
      </c>
      <c r="N185" s="438">
        <f t="shared" si="73"/>
        <v>0</v>
      </c>
      <c r="O185" s="438">
        <f t="shared" si="73"/>
        <v>0</v>
      </c>
      <c r="P185" s="438">
        <f t="shared" si="73"/>
        <v>0</v>
      </c>
      <c r="Q185" s="438">
        <f t="shared" si="73"/>
        <v>0</v>
      </c>
      <c r="R185" s="438">
        <f t="shared" si="73"/>
        <v>0</v>
      </c>
      <c r="S185" s="438">
        <f t="shared" si="73"/>
        <v>0</v>
      </c>
      <c r="T185" s="438">
        <f t="shared" si="73"/>
        <v>0</v>
      </c>
      <c r="U185" s="438">
        <f t="shared" si="74"/>
        <v>0</v>
      </c>
      <c r="V185" s="438">
        <f t="shared" si="74"/>
        <v>0</v>
      </c>
      <c r="W185" s="438">
        <f t="shared" si="74"/>
        <v>0</v>
      </c>
      <c r="X185" s="438">
        <f t="shared" si="74"/>
        <v>0</v>
      </c>
      <c r="Y185" s="438">
        <f t="shared" si="74"/>
        <v>0</v>
      </c>
      <c r="Z185" s="438">
        <f t="shared" si="74"/>
        <v>0</v>
      </c>
      <c r="AA185" s="438">
        <f t="shared" si="74"/>
        <v>0</v>
      </c>
      <c r="AB185" s="438">
        <f t="shared" si="74"/>
        <v>0</v>
      </c>
      <c r="AC185" s="438">
        <f t="shared" si="74"/>
        <v>361.54023700000005</v>
      </c>
      <c r="AD185" s="438">
        <f t="shared" si="74"/>
        <v>9.8603000000000005</v>
      </c>
      <c r="AE185" s="438">
        <f t="shared" si="74"/>
        <v>371.40053700000004</v>
      </c>
      <c r="AF185" s="438">
        <f t="shared" si="74"/>
        <v>293.13030000000003</v>
      </c>
      <c r="AG185" s="438">
        <f t="shared" si="74"/>
        <v>8.3887</v>
      </c>
      <c r="AH185" s="438">
        <f t="shared" si="74"/>
        <v>301.51899999999995</v>
      </c>
      <c r="AI185" s="438"/>
      <c r="AJ185" s="438"/>
      <c r="AK185" s="438"/>
      <c r="AL185" s="438">
        <f t="shared" si="75"/>
        <v>351.75800000000004</v>
      </c>
      <c r="AM185" s="438">
        <f t="shared" si="75"/>
        <v>9.8603000000000005</v>
      </c>
      <c r="AN185" s="438">
        <f t="shared" si="75"/>
        <v>361.61830000000003</v>
      </c>
      <c r="AO185" s="438"/>
      <c r="AP185" s="438"/>
      <c r="AQ185" s="438"/>
      <c r="AR185" s="438">
        <f t="shared" si="76"/>
        <v>47.525196780000002</v>
      </c>
      <c r="AS185" s="438">
        <f t="shared" si="76"/>
        <v>0.7120187</v>
      </c>
      <c r="AT185" s="438">
        <f t="shared" si="76"/>
        <v>48.23721548000001</v>
      </c>
      <c r="AU185" s="438">
        <f t="shared" si="76"/>
        <v>321.86532403999996</v>
      </c>
      <c r="AV185" s="438">
        <f t="shared" si="76"/>
        <v>10.697086769999997</v>
      </c>
      <c r="AW185" s="438">
        <f t="shared" si="76"/>
        <v>332.56241081000002</v>
      </c>
      <c r="AX185" s="438">
        <f t="shared" si="76"/>
        <v>369.39052081999995</v>
      </c>
      <c r="AY185" s="438">
        <f t="shared" si="76"/>
        <v>11.40910547</v>
      </c>
      <c r="AZ185" s="438">
        <f t="shared" si="76"/>
        <v>380.79962628999999</v>
      </c>
      <c r="BA185" s="438">
        <f t="shared" si="76"/>
        <v>321.86532403999996</v>
      </c>
      <c r="BB185" s="438">
        <f t="shared" si="76"/>
        <v>10.697086769999997</v>
      </c>
      <c r="BC185" s="438">
        <f t="shared" si="76"/>
        <v>332.56241081000002</v>
      </c>
      <c r="BD185" s="438">
        <f t="shared" si="76"/>
        <v>0</v>
      </c>
      <c r="BE185" s="438">
        <f t="shared" si="76"/>
        <v>0</v>
      </c>
      <c r="BF185" s="438">
        <f t="shared" si="76"/>
        <v>0</v>
      </c>
      <c r="BG185" s="438">
        <f t="shared" si="76"/>
        <v>1.9189999999999999E-2</v>
      </c>
      <c r="BH185" s="438">
        <f t="shared" si="77"/>
        <v>0</v>
      </c>
      <c r="BI185" s="438">
        <f t="shared" si="77"/>
        <v>1.9189999999999999E-2</v>
      </c>
      <c r="BJ185" s="438">
        <f t="shared" si="77"/>
        <v>-321.86532403999996</v>
      </c>
      <c r="BK185" s="438">
        <f t="shared" si="77"/>
        <v>-10.697086769999997</v>
      </c>
      <c r="BL185" s="438">
        <f t="shared" si="77"/>
        <v>-332.56241081000002</v>
      </c>
      <c r="BM185" s="438">
        <f t="shared" si="77"/>
        <v>39.67491296</v>
      </c>
      <c r="BN185" s="438">
        <f t="shared" si="77"/>
        <v>-0.83678676999999957</v>
      </c>
      <c r="BO185" s="438">
        <f t="shared" si="77"/>
        <v>38.838126189999997</v>
      </c>
      <c r="BP185" s="439">
        <f t="shared" si="78"/>
        <v>89.026141795664074</v>
      </c>
      <c r="BQ185" s="439">
        <f t="shared" si="78"/>
        <v>108.48642302972522</v>
      </c>
      <c r="BR185" s="439">
        <f t="shared" si="78"/>
        <v>89.542792128488486</v>
      </c>
      <c r="BS185" s="439">
        <f t="shared" si="79"/>
        <v>102.17134443599977</v>
      </c>
      <c r="BT185" s="439">
        <f t="shared" si="79"/>
        <v>115.70748831171464</v>
      </c>
      <c r="BU185" s="439">
        <f t="shared" si="79"/>
        <v>102.53071505117397</v>
      </c>
      <c r="BV185" s="430"/>
      <c r="BX185" s="438">
        <f t="shared" si="80"/>
        <v>0</v>
      </c>
      <c r="BY185" s="438">
        <f t="shared" si="80"/>
        <v>0</v>
      </c>
      <c r="BZ185" s="438">
        <f t="shared" si="80"/>
        <v>0</v>
      </c>
      <c r="CA185" s="438">
        <f t="shared" si="80"/>
        <v>0</v>
      </c>
      <c r="CB185" s="438">
        <f t="shared" si="80"/>
        <v>0</v>
      </c>
      <c r="CC185" s="438">
        <f t="shared" si="80"/>
        <v>0</v>
      </c>
      <c r="CD185" s="444">
        <f t="shared" si="80"/>
        <v>321.86532403999996</v>
      </c>
      <c r="CE185" s="444">
        <f t="shared" si="80"/>
        <v>10.697086769999997</v>
      </c>
      <c r="CF185" s="444">
        <f t="shared" si="80"/>
        <v>332.56241081000002</v>
      </c>
      <c r="CG185" s="444">
        <f t="shared" si="80"/>
        <v>-321.86532403999996</v>
      </c>
      <c r="CH185" s="444">
        <f t="shared" si="80"/>
        <v>-10.697086769999997</v>
      </c>
      <c r="CI185" s="444">
        <f t="shared" si="80"/>
        <v>-332.56241081000002</v>
      </c>
      <c r="CJ185" s="445">
        <f t="shared" si="81"/>
        <v>0</v>
      </c>
      <c r="CK185" s="445">
        <f t="shared" si="81"/>
        <v>0</v>
      </c>
      <c r="CL185" s="445">
        <f t="shared" si="81"/>
        <v>0</v>
      </c>
      <c r="CN185" s="410"/>
      <c r="CO185" s="399">
        <f t="shared" si="82"/>
        <v>0</v>
      </c>
      <c r="CP185" s="399">
        <f t="shared" si="83"/>
        <v>0</v>
      </c>
      <c r="CQ185" s="333">
        <f t="shared" si="71"/>
        <v>0</v>
      </c>
      <c r="CR185" s="333">
        <f t="shared" si="71"/>
        <v>0</v>
      </c>
      <c r="CS185" s="333">
        <f t="shared" si="71"/>
        <v>0</v>
      </c>
      <c r="CT185" s="333">
        <f t="shared" si="72"/>
        <v>9.7822370000000092</v>
      </c>
      <c r="CU185" s="333">
        <f t="shared" si="72"/>
        <v>0</v>
      </c>
      <c r="CV185" s="333">
        <f t="shared" si="72"/>
        <v>9.7822370000000092</v>
      </c>
    </row>
    <row r="186" spans="3:100" ht="20.25" customHeight="1">
      <c r="C186" s="443"/>
      <c r="D186" s="437" t="s">
        <v>369</v>
      </c>
      <c r="E186" s="438">
        <f t="shared" si="73"/>
        <v>139.51990000000001</v>
      </c>
      <c r="F186" s="438">
        <f t="shared" si="73"/>
        <v>89.17580000000001</v>
      </c>
      <c r="G186" s="438">
        <f t="shared" si="73"/>
        <v>228.69570000000002</v>
      </c>
      <c r="H186" s="438">
        <f t="shared" si="73"/>
        <v>0</v>
      </c>
      <c r="I186" s="438">
        <f t="shared" si="73"/>
        <v>0</v>
      </c>
      <c r="J186" s="438">
        <f t="shared" si="73"/>
        <v>0</v>
      </c>
      <c r="K186" s="438">
        <f t="shared" si="73"/>
        <v>139.51990000000001</v>
      </c>
      <c r="L186" s="438">
        <f t="shared" si="73"/>
        <v>89.17580000000001</v>
      </c>
      <c r="M186" s="438">
        <f t="shared" si="73"/>
        <v>228.69570000000002</v>
      </c>
      <c r="N186" s="438">
        <f t="shared" si="73"/>
        <v>0</v>
      </c>
      <c r="O186" s="438">
        <f t="shared" si="73"/>
        <v>0</v>
      </c>
      <c r="P186" s="438">
        <f t="shared" si="73"/>
        <v>0</v>
      </c>
      <c r="Q186" s="438">
        <f t="shared" si="73"/>
        <v>0</v>
      </c>
      <c r="R186" s="438">
        <f t="shared" si="73"/>
        <v>0</v>
      </c>
      <c r="S186" s="438">
        <f t="shared" si="73"/>
        <v>0</v>
      </c>
      <c r="T186" s="438">
        <f t="shared" si="73"/>
        <v>0</v>
      </c>
      <c r="U186" s="438">
        <f t="shared" si="74"/>
        <v>0</v>
      </c>
      <c r="V186" s="438">
        <f t="shared" si="74"/>
        <v>0</v>
      </c>
      <c r="W186" s="438">
        <f t="shared" si="74"/>
        <v>0</v>
      </c>
      <c r="X186" s="438">
        <f t="shared" si="74"/>
        <v>0</v>
      </c>
      <c r="Y186" s="438">
        <f t="shared" si="74"/>
        <v>0</v>
      </c>
      <c r="Z186" s="438">
        <f t="shared" si="74"/>
        <v>0</v>
      </c>
      <c r="AA186" s="438">
        <f t="shared" si="74"/>
        <v>0</v>
      </c>
      <c r="AB186" s="438">
        <f t="shared" si="74"/>
        <v>0</v>
      </c>
      <c r="AC186" s="438">
        <f t="shared" si="74"/>
        <v>139.51990000000001</v>
      </c>
      <c r="AD186" s="438">
        <f t="shared" si="74"/>
        <v>89.17580000000001</v>
      </c>
      <c r="AE186" s="438">
        <f t="shared" si="74"/>
        <v>228.69570000000002</v>
      </c>
      <c r="AF186" s="438">
        <f t="shared" si="74"/>
        <v>116.266518</v>
      </c>
      <c r="AG186" s="438">
        <f t="shared" si="74"/>
        <v>74.360500000000002</v>
      </c>
      <c r="AH186" s="438">
        <f t="shared" si="74"/>
        <v>190.62701800000005</v>
      </c>
      <c r="AI186" s="438"/>
      <c r="AJ186" s="438"/>
      <c r="AK186" s="438"/>
      <c r="AL186" s="438">
        <f t="shared" si="75"/>
        <v>139.51990000000001</v>
      </c>
      <c r="AM186" s="438">
        <f t="shared" si="75"/>
        <v>89.17580000000001</v>
      </c>
      <c r="AN186" s="438">
        <f t="shared" si="75"/>
        <v>228.69570000000002</v>
      </c>
      <c r="AO186" s="438"/>
      <c r="AP186" s="438"/>
      <c r="AQ186" s="438"/>
      <c r="AR186" s="438">
        <f t="shared" si="76"/>
        <v>4.3718631599999993</v>
      </c>
      <c r="AS186" s="438">
        <f t="shared" si="76"/>
        <v>0.32906000000000002</v>
      </c>
      <c r="AT186" s="438">
        <f t="shared" si="76"/>
        <v>4.7009231599999985</v>
      </c>
      <c r="AU186" s="438">
        <f t="shared" si="76"/>
        <v>97.642354610000012</v>
      </c>
      <c r="AV186" s="438">
        <f t="shared" si="76"/>
        <v>9.323239860000001</v>
      </c>
      <c r="AW186" s="438">
        <f t="shared" si="76"/>
        <v>106.96559447000001</v>
      </c>
      <c r="AX186" s="438">
        <f t="shared" si="76"/>
        <v>102.01421777</v>
      </c>
      <c r="AY186" s="438">
        <f t="shared" si="76"/>
        <v>9.6522998599999994</v>
      </c>
      <c r="AZ186" s="438">
        <f t="shared" si="76"/>
        <v>111.66651763000002</v>
      </c>
      <c r="BA186" s="438">
        <f t="shared" si="76"/>
        <v>97.642354610000012</v>
      </c>
      <c r="BB186" s="438">
        <f t="shared" si="76"/>
        <v>9.323239860000001</v>
      </c>
      <c r="BC186" s="438">
        <f t="shared" si="76"/>
        <v>106.96559447000001</v>
      </c>
      <c r="BD186" s="438">
        <f t="shared" si="76"/>
        <v>0</v>
      </c>
      <c r="BE186" s="438">
        <f t="shared" si="76"/>
        <v>0</v>
      </c>
      <c r="BF186" s="438">
        <f t="shared" si="76"/>
        <v>0</v>
      </c>
      <c r="BG186" s="438">
        <f t="shared" si="76"/>
        <v>0.49999100000000002</v>
      </c>
      <c r="BH186" s="438">
        <f t="shared" si="77"/>
        <v>0</v>
      </c>
      <c r="BI186" s="438">
        <f t="shared" si="77"/>
        <v>0.49999100000000002</v>
      </c>
      <c r="BJ186" s="438">
        <f t="shared" si="77"/>
        <v>-97.642354610000012</v>
      </c>
      <c r="BK186" s="438">
        <f t="shared" si="77"/>
        <v>-9.323239860000001</v>
      </c>
      <c r="BL186" s="438">
        <f t="shared" si="77"/>
        <v>-106.96559447000001</v>
      </c>
      <c r="BM186" s="438">
        <f t="shared" si="77"/>
        <v>41.877545390000002</v>
      </c>
      <c r="BN186" s="438">
        <f t="shared" si="77"/>
        <v>79.852560140000023</v>
      </c>
      <c r="BO186" s="438">
        <f t="shared" si="77"/>
        <v>121.73010553000003</v>
      </c>
      <c r="BP186" s="439">
        <f t="shared" si="78"/>
        <v>69.98453597658829</v>
      </c>
      <c r="BQ186" s="439">
        <f t="shared" si="78"/>
        <v>10.454899042116809</v>
      </c>
      <c r="BR186" s="439">
        <f t="shared" si="78"/>
        <v>46.772018218969578</v>
      </c>
      <c r="BS186" s="439">
        <f t="shared" si="79"/>
        <v>73.118041060809247</v>
      </c>
      <c r="BT186" s="439">
        <f t="shared" si="79"/>
        <v>10.823900497668648</v>
      </c>
      <c r="BU186" s="439">
        <f t="shared" si="79"/>
        <v>48.827554532070351</v>
      </c>
      <c r="BV186" s="430"/>
      <c r="BX186" s="438">
        <f t="shared" si="80"/>
        <v>0</v>
      </c>
      <c r="BY186" s="438">
        <f t="shared" si="80"/>
        <v>0</v>
      </c>
      <c r="BZ186" s="438">
        <f t="shared" si="80"/>
        <v>0</v>
      </c>
      <c r="CA186" s="438">
        <f t="shared" si="80"/>
        <v>0</v>
      </c>
      <c r="CB186" s="438">
        <f t="shared" si="80"/>
        <v>0</v>
      </c>
      <c r="CC186" s="438">
        <f t="shared" si="80"/>
        <v>0</v>
      </c>
      <c r="CD186" s="444">
        <f t="shared" si="80"/>
        <v>97.642354610000012</v>
      </c>
      <c r="CE186" s="444">
        <f t="shared" si="80"/>
        <v>9.323239860000001</v>
      </c>
      <c r="CF186" s="444">
        <f t="shared" si="80"/>
        <v>106.96559447000001</v>
      </c>
      <c r="CG186" s="444">
        <f t="shared" si="80"/>
        <v>-97.642354610000012</v>
      </c>
      <c r="CH186" s="444">
        <f t="shared" si="80"/>
        <v>-9.323239860000001</v>
      </c>
      <c r="CI186" s="444">
        <f t="shared" si="80"/>
        <v>-106.96559447000001</v>
      </c>
      <c r="CJ186" s="445">
        <f t="shared" si="81"/>
        <v>0</v>
      </c>
      <c r="CK186" s="445">
        <f t="shared" si="81"/>
        <v>0</v>
      </c>
      <c r="CL186" s="445">
        <f t="shared" si="81"/>
        <v>0</v>
      </c>
      <c r="CN186" s="410"/>
      <c r="CO186" s="399">
        <f t="shared" si="82"/>
        <v>0</v>
      </c>
      <c r="CP186" s="399">
        <f t="shared" si="83"/>
        <v>0</v>
      </c>
      <c r="CQ186" s="333">
        <f t="shared" si="71"/>
        <v>0</v>
      </c>
      <c r="CR186" s="333">
        <f t="shared" si="71"/>
        <v>0</v>
      </c>
      <c r="CS186" s="333">
        <f t="shared" si="71"/>
        <v>0</v>
      </c>
      <c r="CT186" s="333">
        <f t="shared" si="72"/>
        <v>0</v>
      </c>
      <c r="CU186" s="333">
        <f t="shared" si="72"/>
        <v>0</v>
      </c>
      <c r="CV186" s="333">
        <f t="shared" si="72"/>
        <v>0</v>
      </c>
    </row>
    <row r="187" spans="3:100" ht="20.25" customHeight="1">
      <c r="C187" s="443"/>
      <c r="D187" s="437" t="s">
        <v>370</v>
      </c>
      <c r="E187" s="438">
        <f t="shared" si="73"/>
        <v>448.49899999999997</v>
      </c>
      <c r="F187" s="438">
        <f t="shared" si="73"/>
        <v>180.41180000000003</v>
      </c>
      <c r="G187" s="438">
        <f t="shared" si="73"/>
        <v>628.91079999999999</v>
      </c>
      <c r="H187" s="438">
        <f t="shared" si="73"/>
        <v>0</v>
      </c>
      <c r="I187" s="438">
        <f t="shared" si="73"/>
        <v>0</v>
      </c>
      <c r="J187" s="438">
        <f t="shared" si="73"/>
        <v>0</v>
      </c>
      <c r="K187" s="438">
        <f t="shared" si="73"/>
        <v>448.49899999999997</v>
      </c>
      <c r="L187" s="438">
        <f t="shared" si="73"/>
        <v>180.41180000000003</v>
      </c>
      <c r="M187" s="438">
        <f t="shared" si="73"/>
        <v>628.91079999999999</v>
      </c>
      <c r="N187" s="438">
        <f t="shared" si="73"/>
        <v>0</v>
      </c>
      <c r="O187" s="438">
        <f t="shared" si="73"/>
        <v>0</v>
      </c>
      <c r="P187" s="438">
        <f t="shared" si="73"/>
        <v>0</v>
      </c>
      <c r="Q187" s="438">
        <f t="shared" si="73"/>
        <v>0.1212</v>
      </c>
      <c r="R187" s="438">
        <f t="shared" si="73"/>
        <v>0</v>
      </c>
      <c r="S187" s="438">
        <f t="shared" si="73"/>
        <v>0.1212</v>
      </c>
      <c r="T187" s="438">
        <f t="shared" si="73"/>
        <v>0.1212</v>
      </c>
      <c r="U187" s="438">
        <f t="shared" si="74"/>
        <v>0</v>
      </c>
      <c r="V187" s="438">
        <f t="shared" si="74"/>
        <v>0.1212</v>
      </c>
      <c r="W187" s="438">
        <f t="shared" si="74"/>
        <v>0</v>
      </c>
      <c r="X187" s="438">
        <f t="shared" si="74"/>
        <v>0</v>
      </c>
      <c r="Y187" s="438">
        <f t="shared" si="74"/>
        <v>0</v>
      </c>
      <c r="Z187" s="438">
        <f t="shared" si="74"/>
        <v>0</v>
      </c>
      <c r="AA187" s="438">
        <f t="shared" si="74"/>
        <v>0</v>
      </c>
      <c r="AB187" s="438">
        <f t="shared" si="74"/>
        <v>0</v>
      </c>
      <c r="AC187" s="438">
        <f t="shared" si="74"/>
        <v>448.62020000000001</v>
      </c>
      <c r="AD187" s="438">
        <f t="shared" si="74"/>
        <v>180.41180000000003</v>
      </c>
      <c r="AE187" s="438">
        <f t="shared" si="74"/>
        <v>629.03200000000004</v>
      </c>
      <c r="AF187" s="438">
        <f t="shared" si="74"/>
        <v>373.74810000000002</v>
      </c>
      <c r="AG187" s="438">
        <f t="shared" si="74"/>
        <v>150.34379999999999</v>
      </c>
      <c r="AH187" s="438">
        <f t="shared" si="74"/>
        <v>524.09190000000012</v>
      </c>
      <c r="AI187" s="438"/>
      <c r="AJ187" s="438"/>
      <c r="AK187" s="438"/>
      <c r="AL187" s="438">
        <f t="shared" si="75"/>
        <v>449.49899999999997</v>
      </c>
      <c r="AM187" s="438">
        <f t="shared" si="75"/>
        <v>180.41180000000003</v>
      </c>
      <c r="AN187" s="438">
        <f t="shared" si="75"/>
        <v>629.91079999999999</v>
      </c>
      <c r="AO187" s="438"/>
      <c r="AP187" s="438"/>
      <c r="AQ187" s="438"/>
      <c r="AR187" s="438">
        <f t="shared" si="76"/>
        <v>13.77662598</v>
      </c>
      <c r="AS187" s="438">
        <f t="shared" si="76"/>
        <v>0</v>
      </c>
      <c r="AT187" s="438">
        <f t="shared" si="76"/>
        <v>13.77662598</v>
      </c>
      <c r="AU187" s="438">
        <f t="shared" si="76"/>
        <v>372.47490712999996</v>
      </c>
      <c r="AV187" s="438">
        <f t="shared" si="76"/>
        <v>243.97141873999999</v>
      </c>
      <c r="AW187" s="438">
        <f t="shared" si="76"/>
        <v>616.44632587000001</v>
      </c>
      <c r="AX187" s="438">
        <f t="shared" si="76"/>
        <v>386.25153310999997</v>
      </c>
      <c r="AY187" s="438">
        <f t="shared" si="76"/>
        <v>243.97141873999999</v>
      </c>
      <c r="AZ187" s="438">
        <f t="shared" si="76"/>
        <v>630.22295185000007</v>
      </c>
      <c r="BA187" s="438">
        <f t="shared" si="76"/>
        <v>372.47490712999996</v>
      </c>
      <c r="BB187" s="438">
        <f t="shared" si="76"/>
        <v>243.97141873999999</v>
      </c>
      <c r="BC187" s="438">
        <f t="shared" si="76"/>
        <v>616.44632587000001</v>
      </c>
      <c r="BD187" s="438">
        <f t="shared" si="76"/>
        <v>0</v>
      </c>
      <c r="BE187" s="438">
        <f t="shared" si="76"/>
        <v>0</v>
      </c>
      <c r="BF187" s="438">
        <f t="shared" si="76"/>
        <v>0</v>
      </c>
      <c r="BG187" s="438">
        <f t="shared" si="76"/>
        <v>0</v>
      </c>
      <c r="BH187" s="438">
        <f t="shared" si="77"/>
        <v>0</v>
      </c>
      <c r="BI187" s="438">
        <f t="shared" si="77"/>
        <v>0</v>
      </c>
      <c r="BJ187" s="438">
        <f t="shared" si="77"/>
        <v>-372.35370712999998</v>
      </c>
      <c r="BK187" s="438">
        <f t="shared" si="77"/>
        <v>-243.97141873999999</v>
      </c>
      <c r="BL187" s="438">
        <f t="shared" si="77"/>
        <v>-616.32512587000008</v>
      </c>
      <c r="BM187" s="438">
        <f t="shared" si="77"/>
        <v>76.024092870000004</v>
      </c>
      <c r="BN187" s="438">
        <f t="shared" si="77"/>
        <v>-63.559618739999998</v>
      </c>
      <c r="BO187" s="438">
        <f t="shared" si="77"/>
        <v>12.464474130000012</v>
      </c>
      <c r="BP187" s="439">
        <f t="shared" si="78"/>
        <v>83.026780142757715</v>
      </c>
      <c r="BQ187" s="439">
        <f t="shared" si="78"/>
        <v>135.23030020209319</v>
      </c>
      <c r="BR187" s="439">
        <f t="shared" si="78"/>
        <v>97.999199702081924</v>
      </c>
      <c r="BS187" s="439">
        <f t="shared" si="79"/>
        <v>86.097668609215532</v>
      </c>
      <c r="BT187" s="439">
        <f t="shared" si="79"/>
        <v>135.23030020209319</v>
      </c>
      <c r="BU187" s="439">
        <f t="shared" si="79"/>
        <v>100.1893308845973</v>
      </c>
      <c r="BV187" s="430"/>
      <c r="BX187" s="438">
        <f t="shared" si="80"/>
        <v>0</v>
      </c>
      <c r="BY187" s="438">
        <f t="shared" si="80"/>
        <v>0</v>
      </c>
      <c r="BZ187" s="438">
        <f t="shared" si="80"/>
        <v>0</v>
      </c>
      <c r="CA187" s="438">
        <f t="shared" si="80"/>
        <v>0</v>
      </c>
      <c r="CB187" s="438">
        <f t="shared" si="80"/>
        <v>0</v>
      </c>
      <c r="CC187" s="438">
        <f t="shared" si="80"/>
        <v>0</v>
      </c>
      <c r="CD187" s="444">
        <f t="shared" si="80"/>
        <v>372.47490712999996</v>
      </c>
      <c r="CE187" s="444">
        <f t="shared" si="80"/>
        <v>243.97141873999999</v>
      </c>
      <c r="CF187" s="444">
        <f t="shared" si="80"/>
        <v>616.44632587000001</v>
      </c>
      <c r="CG187" s="444">
        <f t="shared" si="80"/>
        <v>-372.47490712999996</v>
      </c>
      <c r="CH187" s="444">
        <f t="shared" si="80"/>
        <v>-243.97141873999999</v>
      </c>
      <c r="CI187" s="444">
        <f t="shared" si="80"/>
        <v>-616.44632587000001</v>
      </c>
      <c r="CJ187" s="445">
        <f t="shared" si="81"/>
        <v>0</v>
      </c>
      <c r="CK187" s="445">
        <f t="shared" si="81"/>
        <v>0</v>
      </c>
      <c r="CL187" s="445">
        <f t="shared" si="81"/>
        <v>0</v>
      </c>
      <c r="CN187" s="410"/>
      <c r="CO187" s="399">
        <f t="shared" si="82"/>
        <v>0</v>
      </c>
      <c r="CP187" s="399">
        <f t="shared" si="83"/>
        <v>0</v>
      </c>
      <c r="CQ187" s="333">
        <f t="shared" si="71"/>
        <v>-1</v>
      </c>
      <c r="CR187" s="333">
        <f t="shared" si="71"/>
        <v>0</v>
      </c>
      <c r="CS187" s="333">
        <f t="shared" si="71"/>
        <v>-1</v>
      </c>
      <c r="CT187" s="333">
        <f t="shared" si="72"/>
        <v>-0.87879999999995562</v>
      </c>
      <c r="CU187" s="333">
        <f t="shared" si="72"/>
        <v>0</v>
      </c>
      <c r="CV187" s="333">
        <f t="shared" si="72"/>
        <v>-0.87879999999995562</v>
      </c>
    </row>
    <row r="188" spans="3:100" ht="20.25" customHeight="1">
      <c r="C188" s="443"/>
      <c r="D188" s="437" t="s">
        <v>371</v>
      </c>
      <c r="E188" s="438">
        <f t="shared" si="73"/>
        <v>0</v>
      </c>
      <c r="F188" s="438">
        <f t="shared" si="73"/>
        <v>178.6748</v>
      </c>
      <c r="G188" s="438">
        <f t="shared" si="73"/>
        <v>178.6748</v>
      </c>
      <c r="H188" s="438">
        <f t="shared" si="73"/>
        <v>0</v>
      </c>
      <c r="I188" s="438">
        <f t="shared" si="73"/>
        <v>0</v>
      </c>
      <c r="J188" s="438">
        <f t="shared" si="73"/>
        <v>0</v>
      </c>
      <c r="K188" s="438">
        <f t="shared" si="73"/>
        <v>0</v>
      </c>
      <c r="L188" s="438">
        <f t="shared" si="73"/>
        <v>178.6748</v>
      </c>
      <c r="M188" s="438">
        <f t="shared" si="73"/>
        <v>178.6748</v>
      </c>
      <c r="N188" s="438">
        <f t="shared" si="73"/>
        <v>0</v>
      </c>
      <c r="O188" s="438">
        <f t="shared" si="73"/>
        <v>178.6748</v>
      </c>
      <c r="P188" s="438">
        <f t="shared" si="73"/>
        <v>178.6748</v>
      </c>
      <c r="Q188" s="438">
        <f t="shared" si="73"/>
        <v>0</v>
      </c>
      <c r="R188" s="438">
        <f t="shared" si="73"/>
        <v>3.6553930000000001</v>
      </c>
      <c r="S188" s="438">
        <f t="shared" si="73"/>
        <v>3.6553930000000001</v>
      </c>
      <c r="T188" s="438">
        <f t="shared" si="73"/>
        <v>0</v>
      </c>
      <c r="U188" s="438">
        <f t="shared" si="74"/>
        <v>182.33019300000001</v>
      </c>
      <c r="V188" s="438">
        <f t="shared" si="74"/>
        <v>182.33019300000001</v>
      </c>
      <c r="W188" s="438">
        <f t="shared" si="74"/>
        <v>0</v>
      </c>
      <c r="X188" s="438">
        <f t="shared" si="74"/>
        <v>-0.2</v>
      </c>
      <c r="Y188" s="438">
        <f t="shared" si="74"/>
        <v>-0.2</v>
      </c>
      <c r="Z188" s="438">
        <f t="shared" si="74"/>
        <v>0</v>
      </c>
      <c r="AA188" s="438">
        <f t="shared" si="74"/>
        <v>0</v>
      </c>
      <c r="AB188" s="438">
        <f t="shared" si="74"/>
        <v>0</v>
      </c>
      <c r="AC188" s="438">
        <f t="shared" si="74"/>
        <v>0</v>
      </c>
      <c r="AD188" s="438">
        <f t="shared" si="74"/>
        <v>182.33019300000001</v>
      </c>
      <c r="AE188" s="438">
        <f t="shared" si="74"/>
        <v>182.33019300000001</v>
      </c>
      <c r="AF188" s="438">
        <f t="shared" si="74"/>
        <v>0</v>
      </c>
      <c r="AG188" s="438">
        <f t="shared" si="74"/>
        <v>138.84222499999998</v>
      </c>
      <c r="AH188" s="438">
        <f t="shared" si="74"/>
        <v>138.84222499999998</v>
      </c>
      <c r="AI188" s="438"/>
      <c r="AJ188" s="438"/>
      <c r="AK188" s="438"/>
      <c r="AL188" s="438">
        <f t="shared" si="75"/>
        <v>0</v>
      </c>
      <c r="AM188" s="438">
        <f t="shared" si="75"/>
        <v>173.38810000000001</v>
      </c>
      <c r="AN188" s="438">
        <f t="shared" si="75"/>
        <v>173.38810000000001</v>
      </c>
      <c r="AO188" s="438"/>
      <c r="AP188" s="438"/>
      <c r="AQ188" s="438"/>
      <c r="AR188" s="438">
        <f t="shared" si="76"/>
        <v>0</v>
      </c>
      <c r="AS188" s="438">
        <f t="shared" si="76"/>
        <v>4.1705899999999998</v>
      </c>
      <c r="AT188" s="438">
        <f t="shared" si="76"/>
        <v>4.1705899999999998</v>
      </c>
      <c r="AU188" s="438">
        <f t="shared" si="76"/>
        <v>0</v>
      </c>
      <c r="AV188" s="438">
        <f t="shared" si="76"/>
        <v>172.49814020000002</v>
      </c>
      <c r="AW188" s="438">
        <f t="shared" si="76"/>
        <v>172.49814020000002</v>
      </c>
      <c r="AX188" s="438">
        <f t="shared" si="76"/>
        <v>0</v>
      </c>
      <c r="AY188" s="438">
        <f t="shared" si="76"/>
        <v>176.66873020000003</v>
      </c>
      <c r="AZ188" s="438">
        <f t="shared" si="76"/>
        <v>176.66873020000003</v>
      </c>
      <c r="BA188" s="438">
        <f t="shared" si="76"/>
        <v>0</v>
      </c>
      <c r="BB188" s="438">
        <f t="shared" si="76"/>
        <v>172.41814020000001</v>
      </c>
      <c r="BC188" s="438">
        <f t="shared" si="76"/>
        <v>172.41814020000001</v>
      </c>
      <c r="BD188" s="438">
        <f t="shared" si="76"/>
        <v>0</v>
      </c>
      <c r="BE188" s="438">
        <f t="shared" si="76"/>
        <v>0.08</v>
      </c>
      <c r="BF188" s="438">
        <f t="shared" si="76"/>
        <v>0.08</v>
      </c>
      <c r="BG188" s="438">
        <f t="shared" si="76"/>
        <v>0</v>
      </c>
      <c r="BH188" s="438">
        <f t="shared" si="77"/>
        <v>0</v>
      </c>
      <c r="BI188" s="438">
        <f t="shared" si="77"/>
        <v>0</v>
      </c>
      <c r="BJ188" s="438">
        <f t="shared" si="77"/>
        <v>0</v>
      </c>
      <c r="BK188" s="438">
        <f t="shared" si="77"/>
        <v>9.8320527999999996</v>
      </c>
      <c r="BL188" s="438">
        <f t="shared" si="77"/>
        <v>9.8320527999999996</v>
      </c>
      <c r="BM188" s="438">
        <f t="shared" si="77"/>
        <v>0</v>
      </c>
      <c r="BN188" s="438">
        <f t="shared" si="77"/>
        <v>6.1766597999999995</v>
      </c>
      <c r="BO188" s="438">
        <f t="shared" si="77"/>
        <v>6.1766597999999995</v>
      </c>
      <c r="BP188" s="439">
        <f t="shared" si="78"/>
        <v>0</v>
      </c>
      <c r="BQ188" s="439">
        <f t="shared" si="78"/>
        <v>94.607556412776901</v>
      </c>
      <c r="BR188" s="439">
        <f t="shared" si="78"/>
        <v>94.607556412776901</v>
      </c>
      <c r="BS188" s="439">
        <f t="shared" si="79"/>
        <v>0</v>
      </c>
      <c r="BT188" s="439">
        <f t="shared" si="79"/>
        <v>96.894939501325496</v>
      </c>
      <c r="BU188" s="439">
        <f t="shared" si="79"/>
        <v>96.894939501325496</v>
      </c>
      <c r="BV188" s="430"/>
      <c r="BX188" s="438">
        <f t="shared" si="80"/>
        <v>0</v>
      </c>
      <c r="BY188" s="438">
        <f t="shared" si="80"/>
        <v>0.2</v>
      </c>
      <c r="BZ188" s="438">
        <f t="shared" si="80"/>
        <v>0.2</v>
      </c>
      <c r="CA188" s="438">
        <f t="shared" si="80"/>
        <v>0</v>
      </c>
      <c r="CB188" s="438">
        <f t="shared" si="80"/>
        <v>0.08</v>
      </c>
      <c r="CC188" s="438">
        <f t="shared" si="80"/>
        <v>0.08</v>
      </c>
      <c r="CD188" s="444">
        <f t="shared" si="80"/>
        <v>0</v>
      </c>
      <c r="CE188" s="444">
        <f t="shared" si="80"/>
        <v>172.41814020000001</v>
      </c>
      <c r="CF188" s="444">
        <f t="shared" si="80"/>
        <v>172.41814020000001</v>
      </c>
      <c r="CG188" s="444">
        <f t="shared" si="80"/>
        <v>0</v>
      </c>
      <c r="CH188" s="444">
        <f t="shared" si="80"/>
        <v>-172.29814020000001</v>
      </c>
      <c r="CI188" s="444">
        <f t="shared" si="80"/>
        <v>-172.29814020000001</v>
      </c>
      <c r="CJ188" s="445">
        <f t="shared" si="81"/>
        <v>0</v>
      </c>
      <c r="CK188" s="445">
        <f t="shared" si="81"/>
        <v>40</v>
      </c>
      <c r="CL188" s="445">
        <f t="shared" si="81"/>
        <v>40</v>
      </c>
      <c r="CN188" s="410"/>
      <c r="CO188" s="399">
        <f t="shared" si="82"/>
        <v>200000</v>
      </c>
      <c r="CP188" s="399">
        <f t="shared" si="83"/>
        <v>80000</v>
      </c>
      <c r="CQ188" s="333">
        <f t="shared" si="71"/>
        <v>0</v>
      </c>
      <c r="CR188" s="333">
        <f t="shared" si="71"/>
        <v>5.2866999999999962</v>
      </c>
      <c r="CS188" s="333">
        <f t="shared" si="71"/>
        <v>5.2866999999999962</v>
      </c>
      <c r="CT188" s="333">
        <f t="shared" si="72"/>
        <v>0</v>
      </c>
      <c r="CU188" s="333">
        <f t="shared" si="72"/>
        <v>8.9420929999999998</v>
      </c>
      <c r="CV188" s="333">
        <f t="shared" si="72"/>
        <v>8.9420929999999998</v>
      </c>
    </row>
    <row r="189" spans="3:100" ht="20.25" customHeight="1">
      <c r="C189" s="443"/>
      <c r="D189" s="437" t="s">
        <v>372</v>
      </c>
      <c r="E189" s="438">
        <f t="shared" si="73"/>
        <v>0</v>
      </c>
      <c r="F189" s="438">
        <f t="shared" si="73"/>
        <v>27020.937700000002</v>
      </c>
      <c r="G189" s="438">
        <f t="shared" si="73"/>
        <v>27020.937700000002</v>
      </c>
      <c r="H189" s="438">
        <f t="shared" si="73"/>
        <v>0</v>
      </c>
      <c r="I189" s="438">
        <f t="shared" si="73"/>
        <v>-20.592612000000059</v>
      </c>
      <c r="J189" s="438">
        <f t="shared" si="73"/>
        <v>-20.592612000000059</v>
      </c>
      <c r="K189" s="438">
        <f t="shared" si="73"/>
        <v>0</v>
      </c>
      <c r="L189" s="438">
        <f t="shared" si="73"/>
        <v>27000.345087999998</v>
      </c>
      <c r="M189" s="438">
        <f t="shared" si="73"/>
        <v>27000.345087999998</v>
      </c>
      <c r="N189" s="438">
        <f t="shared" si="73"/>
        <v>0</v>
      </c>
      <c r="O189" s="438">
        <f t="shared" si="73"/>
        <v>27000.345087999998</v>
      </c>
      <c r="P189" s="438">
        <f t="shared" si="73"/>
        <v>27000.345087999998</v>
      </c>
      <c r="Q189" s="438">
        <f t="shared" si="73"/>
        <v>0</v>
      </c>
      <c r="R189" s="438">
        <f t="shared" si="73"/>
        <v>-136.07683399999999</v>
      </c>
      <c r="S189" s="438">
        <f t="shared" si="73"/>
        <v>-136.07683399999999</v>
      </c>
      <c r="T189" s="438">
        <f t="shared" si="73"/>
        <v>0</v>
      </c>
      <c r="U189" s="438">
        <f t="shared" si="74"/>
        <v>26864.268253999999</v>
      </c>
      <c r="V189" s="438">
        <f t="shared" si="74"/>
        <v>26864.268253999999</v>
      </c>
      <c r="W189" s="438">
        <f t="shared" si="74"/>
        <v>0</v>
      </c>
      <c r="X189" s="438">
        <f t="shared" si="74"/>
        <v>-135.59286</v>
      </c>
      <c r="Y189" s="438">
        <f t="shared" si="74"/>
        <v>-135.59286</v>
      </c>
      <c r="Z189" s="438">
        <f t="shared" si="74"/>
        <v>0</v>
      </c>
      <c r="AA189" s="438">
        <f t="shared" si="74"/>
        <v>0</v>
      </c>
      <c r="AB189" s="438">
        <f t="shared" si="74"/>
        <v>0</v>
      </c>
      <c r="AC189" s="438">
        <f t="shared" si="74"/>
        <v>0</v>
      </c>
      <c r="AD189" s="438">
        <f t="shared" si="74"/>
        <v>26864.268253999999</v>
      </c>
      <c r="AE189" s="438">
        <f t="shared" si="74"/>
        <v>26864.268253999999</v>
      </c>
      <c r="AF189" s="438">
        <f t="shared" si="74"/>
        <v>0</v>
      </c>
      <c r="AG189" s="438">
        <f t="shared" si="74"/>
        <v>23770.119650000001</v>
      </c>
      <c r="AH189" s="438">
        <f t="shared" si="74"/>
        <v>23770.119650000001</v>
      </c>
      <c r="AI189" s="438"/>
      <c r="AJ189" s="438"/>
      <c r="AK189" s="438"/>
      <c r="AL189" s="438">
        <f t="shared" si="75"/>
        <v>0</v>
      </c>
      <c r="AM189" s="438">
        <f t="shared" si="75"/>
        <v>24906.462089999997</v>
      </c>
      <c r="AN189" s="438">
        <f t="shared" si="75"/>
        <v>24906.462089999997</v>
      </c>
      <c r="AO189" s="438"/>
      <c r="AP189" s="438"/>
      <c r="AQ189" s="438"/>
      <c r="AR189" s="438">
        <f t="shared" si="76"/>
        <v>0</v>
      </c>
      <c r="AS189" s="438">
        <f t="shared" si="76"/>
        <v>3989.95427066</v>
      </c>
      <c r="AT189" s="438">
        <f t="shared" si="76"/>
        <v>3989.95427066</v>
      </c>
      <c r="AU189" s="438">
        <f t="shared" si="76"/>
        <v>0</v>
      </c>
      <c r="AV189" s="438">
        <f t="shared" si="76"/>
        <v>18316.126910390001</v>
      </c>
      <c r="AW189" s="438">
        <f t="shared" si="76"/>
        <v>18316.126910390001</v>
      </c>
      <c r="AX189" s="438">
        <f t="shared" si="76"/>
        <v>0</v>
      </c>
      <c r="AY189" s="438">
        <f t="shared" si="76"/>
        <v>22306.081181049998</v>
      </c>
      <c r="AZ189" s="438">
        <f t="shared" si="76"/>
        <v>22306.081181049998</v>
      </c>
      <c r="BA189" s="438">
        <f t="shared" si="76"/>
        <v>0</v>
      </c>
      <c r="BB189" s="438">
        <f t="shared" si="76"/>
        <v>18241.243575209995</v>
      </c>
      <c r="BC189" s="438">
        <f t="shared" si="76"/>
        <v>18241.243575209995</v>
      </c>
      <c r="BD189" s="438">
        <f t="shared" si="76"/>
        <v>0</v>
      </c>
      <c r="BE189" s="438">
        <f t="shared" si="76"/>
        <v>74.883335180000003</v>
      </c>
      <c r="BF189" s="438">
        <f t="shared" si="76"/>
        <v>74.883335180000003</v>
      </c>
      <c r="BG189" s="438">
        <f t="shared" si="76"/>
        <v>0</v>
      </c>
      <c r="BH189" s="438">
        <f t="shared" si="77"/>
        <v>0</v>
      </c>
      <c r="BI189" s="438">
        <f t="shared" si="77"/>
        <v>0</v>
      </c>
      <c r="BJ189" s="438">
        <f t="shared" si="77"/>
        <v>0</v>
      </c>
      <c r="BK189" s="438">
        <f t="shared" si="77"/>
        <v>8548.1413436100011</v>
      </c>
      <c r="BL189" s="438">
        <f t="shared" si="77"/>
        <v>8548.1413436100011</v>
      </c>
      <c r="BM189" s="438">
        <f t="shared" si="77"/>
        <v>0</v>
      </c>
      <c r="BN189" s="438">
        <f t="shared" si="77"/>
        <v>8684.2181776100006</v>
      </c>
      <c r="BO189" s="438">
        <f t="shared" si="77"/>
        <v>8684.2181776100006</v>
      </c>
      <c r="BP189" s="439">
        <f t="shared" si="78"/>
        <v>0</v>
      </c>
      <c r="BQ189" s="439">
        <f t="shared" si="78"/>
        <v>68.180256157406376</v>
      </c>
      <c r="BR189" s="439">
        <f t="shared" si="78"/>
        <v>68.180256157406376</v>
      </c>
      <c r="BS189" s="439">
        <f t="shared" si="79"/>
        <v>0</v>
      </c>
      <c r="BT189" s="439">
        <f t="shared" si="79"/>
        <v>83.032528450607245</v>
      </c>
      <c r="BU189" s="439">
        <f t="shared" si="79"/>
        <v>83.032528450607245</v>
      </c>
      <c r="BV189" s="430"/>
      <c r="BX189" s="438">
        <f t="shared" si="80"/>
        <v>0</v>
      </c>
      <c r="BY189" s="438">
        <f t="shared" si="80"/>
        <v>135.59286</v>
      </c>
      <c r="BZ189" s="438">
        <f t="shared" si="80"/>
        <v>135.59286</v>
      </c>
      <c r="CA189" s="438">
        <f t="shared" si="80"/>
        <v>0</v>
      </c>
      <c r="CB189" s="438">
        <f t="shared" si="80"/>
        <v>74.883335180000003</v>
      </c>
      <c r="CC189" s="438">
        <f t="shared" si="80"/>
        <v>74.883335180000003</v>
      </c>
      <c r="CD189" s="444">
        <f t="shared" si="80"/>
        <v>0</v>
      </c>
      <c r="CE189" s="444">
        <f t="shared" si="80"/>
        <v>18241.243575209995</v>
      </c>
      <c r="CF189" s="444">
        <f t="shared" si="80"/>
        <v>18241.243575209995</v>
      </c>
      <c r="CG189" s="444">
        <f t="shared" si="80"/>
        <v>0</v>
      </c>
      <c r="CH189" s="444">
        <f t="shared" si="80"/>
        <v>-18180.534050390001</v>
      </c>
      <c r="CI189" s="444">
        <f t="shared" si="80"/>
        <v>-18180.534050390001</v>
      </c>
      <c r="CJ189" s="445">
        <f t="shared" si="81"/>
        <v>0</v>
      </c>
      <c r="CK189" s="445">
        <f t="shared" si="81"/>
        <v>55.22660645995667</v>
      </c>
      <c r="CL189" s="445">
        <f t="shared" si="81"/>
        <v>55.22660645995667</v>
      </c>
      <c r="CN189" s="410"/>
      <c r="CO189" s="399">
        <f t="shared" si="82"/>
        <v>135592860</v>
      </c>
      <c r="CP189" s="399">
        <f t="shared" si="83"/>
        <v>74883335.180000007</v>
      </c>
      <c r="CQ189" s="333">
        <f t="shared" si="71"/>
        <v>0</v>
      </c>
      <c r="CR189" s="333">
        <f t="shared" si="71"/>
        <v>2114.475610000005</v>
      </c>
      <c r="CS189" s="333">
        <f t="shared" si="71"/>
        <v>2114.475610000005</v>
      </c>
      <c r="CT189" s="333">
        <f t="shared" si="72"/>
        <v>0</v>
      </c>
      <c r="CU189" s="333">
        <f t="shared" si="72"/>
        <v>1957.8061640000014</v>
      </c>
      <c r="CV189" s="333">
        <f t="shared" si="72"/>
        <v>1957.8061640000014</v>
      </c>
    </row>
    <row r="190" spans="3:100" ht="20.25" customHeight="1">
      <c r="C190" s="443"/>
      <c r="D190" s="437" t="s">
        <v>373</v>
      </c>
      <c r="E190" s="438">
        <f t="shared" si="73"/>
        <v>0.78299999999999992</v>
      </c>
      <c r="F190" s="438">
        <f t="shared" si="73"/>
        <v>0</v>
      </c>
      <c r="G190" s="438">
        <f t="shared" si="73"/>
        <v>0.78299999999999992</v>
      </c>
      <c r="H190" s="438">
        <f t="shared" si="73"/>
        <v>0</v>
      </c>
      <c r="I190" s="438">
        <f t="shared" si="73"/>
        <v>0</v>
      </c>
      <c r="J190" s="438">
        <f t="shared" si="73"/>
        <v>0</v>
      </c>
      <c r="K190" s="438">
        <f t="shared" si="73"/>
        <v>0.78299999999999992</v>
      </c>
      <c r="L190" s="438">
        <f t="shared" si="73"/>
        <v>0</v>
      </c>
      <c r="M190" s="438">
        <f t="shared" si="73"/>
        <v>0.78299999999999992</v>
      </c>
      <c r="N190" s="438">
        <f t="shared" si="73"/>
        <v>0.78299999999999992</v>
      </c>
      <c r="O190" s="438">
        <f t="shared" si="73"/>
        <v>0</v>
      </c>
      <c r="P190" s="438">
        <f t="shared" si="73"/>
        <v>0.78299999999999992</v>
      </c>
      <c r="Q190" s="438">
        <f t="shared" si="73"/>
        <v>0</v>
      </c>
      <c r="R190" s="438">
        <f t="shared" si="73"/>
        <v>0</v>
      </c>
      <c r="S190" s="438">
        <f t="shared" si="73"/>
        <v>0</v>
      </c>
      <c r="T190" s="438">
        <f t="shared" si="73"/>
        <v>0.78299999999999992</v>
      </c>
      <c r="U190" s="438">
        <f t="shared" si="74"/>
        <v>0</v>
      </c>
      <c r="V190" s="438">
        <f t="shared" si="74"/>
        <v>0.78299999999999992</v>
      </c>
      <c r="W190" s="438">
        <f t="shared" si="74"/>
        <v>0</v>
      </c>
      <c r="X190" s="438">
        <f t="shared" si="74"/>
        <v>0</v>
      </c>
      <c r="Y190" s="438">
        <f t="shared" si="74"/>
        <v>0</v>
      </c>
      <c r="Z190" s="438">
        <f t="shared" si="74"/>
        <v>0</v>
      </c>
      <c r="AA190" s="438">
        <f t="shared" si="74"/>
        <v>0</v>
      </c>
      <c r="AB190" s="438">
        <f t="shared" si="74"/>
        <v>0</v>
      </c>
      <c r="AC190" s="438">
        <f t="shared" si="74"/>
        <v>0.78299999999999992</v>
      </c>
      <c r="AD190" s="438">
        <f t="shared" si="74"/>
        <v>0</v>
      </c>
      <c r="AE190" s="438">
        <f t="shared" si="74"/>
        <v>0.78299999999999992</v>
      </c>
      <c r="AF190" s="438">
        <f t="shared" si="74"/>
        <v>0.65239999999999998</v>
      </c>
      <c r="AG190" s="438">
        <f t="shared" si="74"/>
        <v>0</v>
      </c>
      <c r="AH190" s="438">
        <f t="shared" si="74"/>
        <v>0.65239999999999998</v>
      </c>
      <c r="AI190" s="438"/>
      <c r="AJ190" s="438"/>
      <c r="AK190" s="438"/>
      <c r="AL190" s="438">
        <f t="shared" si="75"/>
        <v>0.78299999999999992</v>
      </c>
      <c r="AM190" s="438">
        <f t="shared" si="75"/>
        <v>0</v>
      </c>
      <c r="AN190" s="438">
        <f t="shared" si="75"/>
        <v>0.78299999999999992</v>
      </c>
      <c r="AO190" s="438"/>
      <c r="AP190" s="438"/>
      <c r="AQ190" s="438"/>
      <c r="AR190" s="438">
        <f t="shared" si="76"/>
        <v>0</v>
      </c>
      <c r="AS190" s="438">
        <f t="shared" si="76"/>
        <v>0</v>
      </c>
      <c r="AT190" s="438">
        <f t="shared" si="76"/>
        <v>0</v>
      </c>
      <c r="AU190" s="438">
        <f t="shared" si="76"/>
        <v>0.71069103</v>
      </c>
      <c r="AV190" s="438">
        <f t="shared" si="76"/>
        <v>0</v>
      </c>
      <c r="AW190" s="438">
        <f t="shared" si="76"/>
        <v>0.71069103</v>
      </c>
      <c r="AX190" s="438">
        <f t="shared" si="76"/>
        <v>0.71069103</v>
      </c>
      <c r="AY190" s="438">
        <f t="shared" si="76"/>
        <v>0</v>
      </c>
      <c r="AZ190" s="438">
        <f t="shared" si="76"/>
        <v>0.71069103</v>
      </c>
      <c r="BA190" s="438">
        <f t="shared" si="76"/>
        <v>0.71069103</v>
      </c>
      <c r="BB190" s="438">
        <f t="shared" si="76"/>
        <v>0</v>
      </c>
      <c r="BC190" s="438">
        <f t="shared" si="76"/>
        <v>0.71069103</v>
      </c>
      <c r="BD190" s="438">
        <f t="shared" si="76"/>
        <v>0</v>
      </c>
      <c r="BE190" s="438">
        <f t="shared" si="76"/>
        <v>0</v>
      </c>
      <c r="BF190" s="438">
        <f t="shared" si="76"/>
        <v>0</v>
      </c>
      <c r="BG190" s="438">
        <f t="shared" si="76"/>
        <v>0</v>
      </c>
      <c r="BH190" s="438">
        <f t="shared" si="77"/>
        <v>0</v>
      </c>
      <c r="BI190" s="438">
        <f t="shared" si="77"/>
        <v>0</v>
      </c>
      <c r="BJ190" s="438">
        <f t="shared" si="77"/>
        <v>7.230897E-2</v>
      </c>
      <c r="BK190" s="438">
        <f t="shared" si="77"/>
        <v>0</v>
      </c>
      <c r="BL190" s="438">
        <f t="shared" si="77"/>
        <v>7.230897E-2</v>
      </c>
      <c r="BM190" s="438">
        <f t="shared" si="77"/>
        <v>7.230897E-2</v>
      </c>
      <c r="BN190" s="438">
        <f t="shared" si="77"/>
        <v>0</v>
      </c>
      <c r="BO190" s="438">
        <f t="shared" si="77"/>
        <v>7.230897E-2</v>
      </c>
      <c r="BP190" s="439">
        <f t="shared" si="78"/>
        <v>90.765137931034488</v>
      </c>
      <c r="BQ190" s="439">
        <f t="shared" si="78"/>
        <v>0</v>
      </c>
      <c r="BR190" s="439">
        <f t="shared" si="78"/>
        <v>90.765137931034488</v>
      </c>
      <c r="BS190" s="439">
        <f t="shared" si="79"/>
        <v>90.765137931034488</v>
      </c>
      <c r="BT190" s="439">
        <f t="shared" si="79"/>
        <v>0</v>
      </c>
      <c r="BU190" s="439">
        <f t="shared" si="79"/>
        <v>90.765137931034488</v>
      </c>
      <c r="BV190" s="430"/>
      <c r="BX190" s="438">
        <f t="shared" si="80"/>
        <v>0</v>
      </c>
      <c r="BY190" s="438">
        <f t="shared" si="80"/>
        <v>0</v>
      </c>
      <c r="BZ190" s="438">
        <f t="shared" si="80"/>
        <v>0</v>
      </c>
      <c r="CA190" s="438">
        <f t="shared" si="80"/>
        <v>0</v>
      </c>
      <c r="CB190" s="438">
        <f t="shared" si="80"/>
        <v>0</v>
      </c>
      <c r="CC190" s="438">
        <f t="shared" si="80"/>
        <v>0</v>
      </c>
      <c r="CD190" s="444">
        <f t="shared" si="80"/>
        <v>0.71069103</v>
      </c>
      <c r="CE190" s="444">
        <f t="shared" si="80"/>
        <v>0</v>
      </c>
      <c r="CF190" s="444">
        <f t="shared" si="80"/>
        <v>0.71069103</v>
      </c>
      <c r="CG190" s="444">
        <f t="shared" si="80"/>
        <v>-0.71069103</v>
      </c>
      <c r="CH190" s="444">
        <f t="shared" si="80"/>
        <v>0</v>
      </c>
      <c r="CI190" s="444">
        <f t="shared" si="80"/>
        <v>-0.71069103</v>
      </c>
      <c r="CJ190" s="445">
        <f t="shared" si="81"/>
        <v>0</v>
      </c>
      <c r="CK190" s="445">
        <f t="shared" si="81"/>
        <v>0</v>
      </c>
      <c r="CL190" s="445">
        <f t="shared" si="81"/>
        <v>0</v>
      </c>
      <c r="CN190" s="410"/>
      <c r="CO190" s="399">
        <f t="shared" si="82"/>
        <v>0</v>
      </c>
      <c r="CP190" s="399">
        <f t="shared" si="83"/>
        <v>0</v>
      </c>
      <c r="CQ190" s="333">
        <f t="shared" si="71"/>
        <v>0</v>
      </c>
      <c r="CR190" s="333">
        <f t="shared" si="71"/>
        <v>0</v>
      </c>
      <c r="CS190" s="333">
        <f t="shared" si="71"/>
        <v>0</v>
      </c>
      <c r="CT190" s="333">
        <f t="shared" si="72"/>
        <v>0</v>
      </c>
      <c r="CU190" s="333">
        <f t="shared" si="72"/>
        <v>0</v>
      </c>
      <c r="CV190" s="333">
        <f t="shared" si="72"/>
        <v>0</v>
      </c>
    </row>
    <row r="191" spans="3:100" ht="20.25" customHeight="1">
      <c r="C191" s="443"/>
      <c r="D191" s="437" t="s">
        <v>374</v>
      </c>
      <c r="E191" s="438">
        <f t="shared" si="73"/>
        <v>192.81659999999999</v>
      </c>
      <c r="F191" s="438">
        <f t="shared" si="73"/>
        <v>0</v>
      </c>
      <c r="G191" s="438">
        <f t="shared" si="73"/>
        <v>192.81659999999999</v>
      </c>
      <c r="H191" s="438">
        <f t="shared" si="73"/>
        <v>10.810375000000001</v>
      </c>
      <c r="I191" s="438">
        <f t="shared" si="73"/>
        <v>0</v>
      </c>
      <c r="J191" s="438">
        <f t="shared" si="73"/>
        <v>10.810375000000001</v>
      </c>
      <c r="K191" s="438">
        <f t="shared" si="73"/>
        <v>203.62697500000002</v>
      </c>
      <c r="L191" s="438">
        <f t="shared" si="73"/>
        <v>0</v>
      </c>
      <c r="M191" s="438">
        <f t="shared" si="73"/>
        <v>203.62697500000002</v>
      </c>
      <c r="N191" s="438">
        <f t="shared" si="73"/>
        <v>203.62697500000002</v>
      </c>
      <c r="O191" s="438">
        <f t="shared" si="73"/>
        <v>0</v>
      </c>
      <c r="P191" s="438">
        <f t="shared" si="73"/>
        <v>203.62697500000002</v>
      </c>
      <c r="Q191" s="438">
        <f t="shared" si="73"/>
        <v>14.455411000000002</v>
      </c>
      <c r="R191" s="438">
        <f t="shared" si="73"/>
        <v>0</v>
      </c>
      <c r="S191" s="438">
        <f t="shared" si="73"/>
        <v>14.455411000000002</v>
      </c>
      <c r="T191" s="438">
        <f t="shared" si="73"/>
        <v>218.08238599999999</v>
      </c>
      <c r="U191" s="438">
        <f t="shared" si="74"/>
        <v>0</v>
      </c>
      <c r="V191" s="438">
        <f t="shared" si="74"/>
        <v>218.08238599999999</v>
      </c>
      <c r="W191" s="438">
        <f t="shared" si="74"/>
        <v>-1.6800000000000002</v>
      </c>
      <c r="X191" s="438">
        <f t="shared" si="74"/>
        <v>0</v>
      </c>
      <c r="Y191" s="438">
        <f t="shared" si="74"/>
        <v>-1.6800000000000002</v>
      </c>
      <c r="Z191" s="438">
        <f t="shared" si="74"/>
        <v>0</v>
      </c>
      <c r="AA191" s="438">
        <f t="shared" si="74"/>
        <v>0</v>
      </c>
      <c r="AB191" s="438">
        <f t="shared" si="74"/>
        <v>0</v>
      </c>
      <c r="AC191" s="438">
        <f t="shared" si="74"/>
        <v>218.08238599999999</v>
      </c>
      <c r="AD191" s="438">
        <f t="shared" si="74"/>
        <v>0</v>
      </c>
      <c r="AE191" s="438">
        <f t="shared" si="74"/>
        <v>218.08238599999999</v>
      </c>
      <c r="AF191" s="438">
        <f t="shared" si="74"/>
        <v>160.21289999999999</v>
      </c>
      <c r="AG191" s="438">
        <f t="shared" si="74"/>
        <v>0</v>
      </c>
      <c r="AH191" s="438">
        <f t="shared" si="74"/>
        <v>160.21289999999999</v>
      </c>
      <c r="AI191" s="438"/>
      <c r="AJ191" s="438"/>
      <c r="AK191" s="438"/>
      <c r="AL191" s="438">
        <f t="shared" si="75"/>
        <v>192.81659999999999</v>
      </c>
      <c r="AM191" s="438">
        <f t="shared" si="75"/>
        <v>0</v>
      </c>
      <c r="AN191" s="438">
        <f t="shared" si="75"/>
        <v>192.81659999999999</v>
      </c>
      <c r="AO191" s="438"/>
      <c r="AP191" s="438"/>
      <c r="AQ191" s="438"/>
      <c r="AR191" s="438">
        <f t="shared" si="76"/>
        <v>19.117996939999998</v>
      </c>
      <c r="AS191" s="438">
        <f t="shared" si="76"/>
        <v>0</v>
      </c>
      <c r="AT191" s="438">
        <f t="shared" si="76"/>
        <v>19.117996939999998</v>
      </c>
      <c r="AU191" s="438">
        <f t="shared" si="76"/>
        <v>138.64188132000001</v>
      </c>
      <c r="AV191" s="438">
        <f t="shared" si="76"/>
        <v>0</v>
      </c>
      <c r="AW191" s="438">
        <f t="shared" si="76"/>
        <v>138.64188132000001</v>
      </c>
      <c r="AX191" s="438">
        <f t="shared" si="76"/>
        <v>157.75987825999999</v>
      </c>
      <c r="AY191" s="438">
        <f t="shared" si="76"/>
        <v>0</v>
      </c>
      <c r="AZ191" s="438">
        <f t="shared" si="76"/>
        <v>157.75987825999999</v>
      </c>
      <c r="BA191" s="438">
        <f t="shared" si="76"/>
        <v>137.41319292</v>
      </c>
      <c r="BB191" s="438">
        <f t="shared" si="76"/>
        <v>0</v>
      </c>
      <c r="BC191" s="438">
        <f t="shared" si="76"/>
        <v>137.41319292</v>
      </c>
      <c r="BD191" s="438">
        <f t="shared" si="76"/>
        <v>1.2286884</v>
      </c>
      <c r="BE191" s="438">
        <f t="shared" si="76"/>
        <v>0</v>
      </c>
      <c r="BF191" s="438">
        <f t="shared" si="76"/>
        <v>1.2286884</v>
      </c>
      <c r="BG191" s="438">
        <f t="shared" si="76"/>
        <v>0</v>
      </c>
      <c r="BH191" s="438">
        <f t="shared" si="77"/>
        <v>0</v>
      </c>
      <c r="BI191" s="438">
        <f t="shared" si="77"/>
        <v>0</v>
      </c>
      <c r="BJ191" s="438">
        <f t="shared" si="77"/>
        <v>79.440504680000004</v>
      </c>
      <c r="BK191" s="438">
        <f t="shared" si="77"/>
        <v>0</v>
      </c>
      <c r="BL191" s="438">
        <f t="shared" si="77"/>
        <v>79.440504680000004</v>
      </c>
      <c r="BM191" s="438">
        <f t="shared" si="77"/>
        <v>64.985093680000006</v>
      </c>
      <c r="BN191" s="438">
        <f t="shared" si="77"/>
        <v>0</v>
      </c>
      <c r="BO191" s="438">
        <f t="shared" si="77"/>
        <v>64.985093680000006</v>
      </c>
      <c r="BP191" s="439">
        <f t="shared" si="78"/>
        <v>63.573167857765469</v>
      </c>
      <c r="BQ191" s="439">
        <f t="shared" si="78"/>
        <v>0</v>
      </c>
      <c r="BR191" s="439">
        <f t="shared" si="78"/>
        <v>63.573167857765469</v>
      </c>
      <c r="BS191" s="439">
        <f t="shared" si="79"/>
        <v>72.339578245443448</v>
      </c>
      <c r="BT191" s="439">
        <f t="shared" si="79"/>
        <v>0</v>
      </c>
      <c r="BU191" s="439">
        <f t="shared" si="79"/>
        <v>72.339578245443448</v>
      </c>
      <c r="BV191" s="430"/>
      <c r="BX191" s="438">
        <f t="shared" si="80"/>
        <v>1.6800000000000002</v>
      </c>
      <c r="BY191" s="438">
        <f t="shared" si="80"/>
        <v>0</v>
      </c>
      <c r="BZ191" s="438">
        <f t="shared" si="80"/>
        <v>1.6800000000000002</v>
      </c>
      <c r="CA191" s="438">
        <f t="shared" si="80"/>
        <v>1.2286884</v>
      </c>
      <c r="CB191" s="438">
        <f t="shared" si="80"/>
        <v>0</v>
      </c>
      <c r="CC191" s="438">
        <f t="shared" si="80"/>
        <v>1.2286884</v>
      </c>
      <c r="CD191" s="444">
        <f t="shared" si="80"/>
        <v>137.41319292</v>
      </c>
      <c r="CE191" s="444">
        <f t="shared" si="80"/>
        <v>0</v>
      </c>
      <c r="CF191" s="444">
        <f t="shared" si="80"/>
        <v>137.41319292</v>
      </c>
      <c r="CG191" s="444">
        <f t="shared" si="80"/>
        <v>-136.96188132</v>
      </c>
      <c r="CH191" s="444">
        <f t="shared" si="80"/>
        <v>0</v>
      </c>
      <c r="CI191" s="444">
        <f t="shared" si="80"/>
        <v>-136.96188132</v>
      </c>
      <c r="CJ191" s="445">
        <f t="shared" si="81"/>
        <v>73.136214285714289</v>
      </c>
      <c r="CK191" s="445">
        <f t="shared" si="81"/>
        <v>0</v>
      </c>
      <c r="CL191" s="445">
        <f t="shared" si="81"/>
        <v>73.136214285714289</v>
      </c>
      <c r="CN191" s="410"/>
      <c r="CO191" s="399">
        <f t="shared" si="82"/>
        <v>1680000.0000000002</v>
      </c>
      <c r="CP191" s="399">
        <f t="shared" si="83"/>
        <v>1228688.3999999999</v>
      </c>
      <c r="CQ191" s="333">
        <f t="shared" si="71"/>
        <v>0</v>
      </c>
      <c r="CR191" s="333">
        <f t="shared" si="71"/>
        <v>0</v>
      </c>
      <c r="CS191" s="333">
        <f t="shared" si="71"/>
        <v>0</v>
      </c>
      <c r="CT191" s="333">
        <f t="shared" si="72"/>
        <v>25.265785999999991</v>
      </c>
      <c r="CU191" s="333">
        <f t="shared" si="72"/>
        <v>0</v>
      </c>
      <c r="CV191" s="333">
        <f t="shared" si="72"/>
        <v>25.265785999999991</v>
      </c>
    </row>
    <row r="192" spans="3:100" ht="20.25" customHeight="1" thickBot="1">
      <c r="C192" s="443"/>
      <c r="D192" s="446" t="s">
        <v>385</v>
      </c>
      <c r="E192" s="447">
        <f t="shared" ref="E192:AH192" si="84">SUM(E177:E191)</f>
        <v>7637.9722000000002</v>
      </c>
      <c r="F192" s="447">
        <f t="shared" si="84"/>
        <v>27855.369100000004</v>
      </c>
      <c r="G192" s="447">
        <f t="shared" si="84"/>
        <v>35493.341300000007</v>
      </c>
      <c r="H192" s="447">
        <f t="shared" si="84"/>
        <v>20.592612000000003</v>
      </c>
      <c r="I192" s="447">
        <f t="shared" si="84"/>
        <v>-20.592612000000059</v>
      </c>
      <c r="J192" s="447">
        <f t="shared" si="84"/>
        <v>-5.8619775700208265E-14</v>
      </c>
      <c r="K192" s="447">
        <f t="shared" si="84"/>
        <v>7658.5648120000005</v>
      </c>
      <c r="L192" s="447">
        <f t="shared" si="84"/>
        <v>27834.776488</v>
      </c>
      <c r="M192" s="447">
        <f t="shared" si="84"/>
        <v>35493.3413</v>
      </c>
      <c r="N192" s="447">
        <f t="shared" si="84"/>
        <v>7658.5648120000005</v>
      </c>
      <c r="O192" s="447">
        <f t="shared" si="84"/>
        <v>27834.776488</v>
      </c>
      <c r="P192" s="447">
        <f t="shared" si="84"/>
        <v>35493.3413</v>
      </c>
      <c r="Q192" s="447">
        <f t="shared" si="84"/>
        <v>134.77894499999999</v>
      </c>
      <c r="R192" s="447">
        <f t="shared" si="84"/>
        <v>-134.77894499999999</v>
      </c>
      <c r="S192" s="447">
        <f t="shared" si="84"/>
        <v>0</v>
      </c>
      <c r="T192" s="447">
        <f t="shared" si="84"/>
        <v>7793.3437569999996</v>
      </c>
      <c r="U192" s="447">
        <f t="shared" si="84"/>
        <v>27699.997542999998</v>
      </c>
      <c r="V192" s="447">
        <f t="shared" si="84"/>
        <v>35493.3413</v>
      </c>
      <c r="W192" s="447">
        <f t="shared" si="84"/>
        <v>-52.738</v>
      </c>
      <c r="X192" s="447">
        <f t="shared" si="84"/>
        <v>-135.79285999999999</v>
      </c>
      <c r="Y192" s="447">
        <f t="shared" si="84"/>
        <v>-188.53086000000002</v>
      </c>
      <c r="Z192" s="447">
        <f t="shared" si="84"/>
        <v>0.57999999999999996</v>
      </c>
      <c r="AA192" s="447">
        <f t="shared" si="84"/>
        <v>0</v>
      </c>
      <c r="AB192" s="447">
        <f t="shared" si="84"/>
        <v>0.57999999999999996</v>
      </c>
      <c r="AC192" s="447">
        <f t="shared" si="84"/>
        <v>7793.3437570000006</v>
      </c>
      <c r="AD192" s="447">
        <f t="shared" si="84"/>
        <v>27699.997542999998</v>
      </c>
      <c r="AE192" s="447">
        <f t="shared" si="84"/>
        <v>35493.341300000007</v>
      </c>
      <c r="AF192" s="447">
        <f t="shared" si="84"/>
        <v>6309.5633679999992</v>
      </c>
      <c r="AG192" s="447">
        <f t="shared" si="84"/>
        <v>24455.760774999999</v>
      </c>
      <c r="AH192" s="447">
        <f t="shared" si="84"/>
        <v>30765.324142999998</v>
      </c>
      <c r="AI192" s="447"/>
      <c r="AJ192" s="447"/>
      <c r="AK192" s="447"/>
      <c r="AL192" s="447">
        <f>SUM(AL177:AL191)</f>
        <v>7638.9722000000002</v>
      </c>
      <c r="AM192" s="447">
        <f>SUM(AM177:AM191)</f>
        <v>25735.606789999998</v>
      </c>
      <c r="AN192" s="447">
        <f>SUM(AN177:AN191)</f>
        <v>33374.578990000002</v>
      </c>
      <c r="AO192" s="447"/>
      <c r="AP192" s="447"/>
      <c r="AQ192" s="447"/>
      <c r="AR192" s="447">
        <f t="shared" ref="AR192:BO192" si="85">SUM(AR177:AR191)</f>
        <v>113.77323391</v>
      </c>
      <c r="AS192" s="447">
        <f t="shared" si="85"/>
        <v>3995.1659393599998</v>
      </c>
      <c r="AT192" s="447">
        <f t="shared" si="85"/>
        <v>4108.9391732699996</v>
      </c>
      <c r="AU192" s="447">
        <f t="shared" si="85"/>
        <v>6615.5147253900004</v>
      </c>
      <c r="AV192" s="447">
        <f t="shared" si="85"/>
        <v>19070.228083060003</v>
      </c>
      <c r="AW192" s="447">
        <f t="shared" si="85"/>
        <v>25685.742808449999</v>
      </c>
      <c r="AX192" s="447">
        <f t="shared" si="85"/>
        <v>6729.2879593000007</v>
      </c>
      <c r="AY192" s="447">
        <f t="shared" si="85"/>
        <v>23065.394022419998</v>
      </c>
      <c r="AZ192" s="447">
        <f t="shared" si="85"/>
        <v>29794.681981719998</v>
      </c>
      <c r="BA192" s="447">
        <f t="shared" si="85"/>
        <v>6598.2952363900013</v>
      </c>
      <c r="BB192" s="447">
        <f t="shared" si="85"/>
        <v>18995.264747879995</v>
      </c>
      <c r="BC192" s="447">
        <f t="shared" si="85"/>
        <v>25593.559984269996</v>
      </c>
      <c r="BD192" s="447">
        <f t="shared" si="85"/>
        <v>17.219488999999999</v>
      </c>
      <c r="BE192" s="447">
        <f t="shared" si="85"/>
        <v>74.963335180000001</v>
      </c>
      <c r="BF192" s="447">
        <f t="shared" si="85"/>
        <v>92.182824179999997</v>
      </c>
      <c r="BG192" s="447">
        <f t="shared" si="85"/>
        <v>0.519181</v>
      </c>
      <c r="BH192" s="447">
        <f t="shared" si="85"/>
        <v>0</v>
      </c>
      <c r="BI192" s="447">
        <f t="shared" si="85"/>
        <v>0.519181</v>
      </c>
      <c r="BJ192" s="447">
        <f t="shared" si="85"/>
        <v>1177.8290316099999</v>
      </c>
      <c r="BK192" s="447">
        <f t="shared" si="85"/>
        <v>8629.769459940002</v>
      </c>
      <c r="BL192" s="447">
        <f t="shared" si="85"/>
        <v>9807.598491550003</v>
      </c>
      <c r="BM192" s="447">
        <f t="shared" si="85"/>
        <v>1043.0500866100001</v>
      </c>
      <c r="BN192" s="447">
        <f t="shared" si="85"/>
        <v>8764.5484049400002</v>
      </c>
      <c r="BO192" s="447">
        <f t="shared" si="85"/>
        <v>9807.5984915500012</v>
      </c>
      <c r="BP192" s="448">
        <f t="shared" si="78"/>
        <v>84.886730672542569</v>
      </c>
      <c r="BQ192" s="448">
        <f t="shared" si="78"/>
        <v>68.845594854138156</v>
      </c>
      <c r="BR192" s="448">
        <f t="shared" si="78"/>
        <v>72.367779047192698</v>
      </c>
      <c r="BS192" s="448">
        <f t="shared" si="79"/>
        <v>86.346607683713898</v>
      </c>
      <c r="BT192" s="448">
        <f t="shared" si="79"/>
        <v>83.268577864003461</v>
      </c>
      <c r="BU192" s="448">
        <f t="shared" si="79"/>
        <v>83.944427012060402</v>
      </c>
      <c r="BV192" s="430"/>
      <c r="BX192" s="449">
        <f t="shared" ref="BX192:CI192" si="86">SUM(BX174:BX191)</f>
        <v>52.738</v>
      </c>
      <c r="BY192" s="449">
        <f t="shared" si="86"/>
        <v>135.79285999999999</v>
      </c>
      <c r="BZ192" s="449">
        <f t="shared" si="86"/>
        <v>188.53086000000002</v>
      </c>
      <c r="CA192" s="449">
        <f t="shared" si="86"/>
        <v>17.219488999999999</v>
      </c>
      <c r="CB192" s="449">
        <f t="shared" si="86"/>
        <v>74.963335180000001</v>
      </c>
      <c r="CC192" s="449">
        <f t="shared" si="86"/>
        <v>92.182824179999997</v>
      </c>
      <c r="CD192" s="450">
        <f t="shared" si="86"/>
        <v>5838.8117132000016</v>
      </c>
      <c r="CE192" s="450">
        <f t="shared" si="86"/>
        <v>18889.079701369996</v>
      </c>
      <c r="CF192" s="450">
        <f t="shared" si="86"/>
        <v>24727.891414569996</v>
      </c>
      <c r="CG192" s="450">
        <f t="shared" si="86"/>
        <v>-5803.2932022000014</v>
      </c>
      <c r="CH192" s="450">
        <f t="shared" si="86"/>
        <v>-18828.250176550002</v>
      </c>
      <c r="CI192" s="450">
        <f t="shared" si="86"/>
        <v>-24631.543378749997</v>
      </c>
      <c r="CJ192" s="445">
        <f t="shared" si="81"/>
        <v>32.6510087602867</v>
      </c>
      <c r="CK192" s="445">
        <f t="shared" si="81"/>
        <v>55.204180234513068</v>
      </c>
      <c r="CL192" s="445">
        <f t="shared" si="81"/>
        <v>48.895350172380262</v>
      </c>
      <c r="CN192" s="410"/>
      <c r="CO192" s="399">
        <f t="shared" si="82"/>
        <v>188530860.00000003</v>
      </c>
      <c r="CP192" s="399">
        <f t="shared" si="83"/>
        <v>92182824.179999992</v>
      </c>
      <c r="CQ192" s="333">
        <f t="shared" si="71"/>
        <v>-1</v>
      </c>
      <c r="CR192" s="333">
        <f t="shared" si="71"/>
        <v>2119.7623100000055</v>
      </c>
      <c r="CS192" s="333">
        <f t="shared" si="71"/>
        <v>2118.7623100000055</v>
      </c>
      <c r="CT192" s="333">
        <f t="shared" si="72"/>
        <v>154.37155700000039</v>
      </c>
      <c r="CU192" s="333">
        <f t="shared" si="72"/>
        <v>1964.3907529999997</v>
      </c>
      <c r="CV192" s="333">
        <f t="shared" si="72"/>
        <v>2118.7623100000055</v>
      </c>
    </row>
    <row r="193" spans="3:100" ht="20.25" customHeight="1" thickTop="1">
      <c r="BI193" s="451"/>
      <c r="BX193" s="349"/>
      <c r="BY193" s="349"/>
      <c r="BZ193" s="349"/>
      <c r="CA193" s="349"/>
      <c r="CB193" s="349"/>
      <c r="CC193" s="349"/>
      <c r="CD193" s="452"/>
      <c r="CE193" s="452"/>
      <c r="CF193" s="452"/>
      <c r="CG193" s="452"/>
      <c r="CH193" s="452"/>
      <c r="CI193" s="452"/>
      <c r="CJ193" s="349"/>
      <c r="CK193" s="349"/>
      <c r="CL193" s="349"/>
      <c r="CN193" s="410"/>
      <c r="CO193" s="399">
        <f t="shared" si="82"/>
        <v>0</v>
      </c>
      <c r="CP193" s="399">
        <f t="shared" si="83"/>
        <v>0</v>
      </c>
      <c r="CQ193" s="333">
        <f t="shared" si="71"/>
        <v>0</v>
      </c>
      <c r="CR193" s="333">
        <f t="shared" si="71"/>
        <v>0</v>
      </c>
      <c r="CS193" s="333">
        <f t="shared" si="71"/>
        <v>0</v>
      </c>
      <c r="CT193" s="333">
        <f t="shared" si="72"/>
        <v>0</v>
      </c>
      <c r="CU193" s="333">
        <f t="shared" si="72"/>
        <v>0</v>
      </c>
      <c r="CV193" s="333">
        <f t="shared" si="72"/>
        <v>0</v>
      </c>
    </row>
    <row r="194" spans="3:100" s="461" customFormat="1" ht="26.25" customHeight="1">
      <c r="C194" s="453" t="s">
        <v>386</v>
      </c>
      <c r="D194" s="454" t="s">
        <v>362</v>
      </c>
      <c r="E194" s="455">
        <f t="shared" ref="E194:AH194" si="87">SUM(E177:E182)</f>
        <v>6338.3307999999997</v>
      </c>
      <c r="F194" s="455">
        <f t="shared" si="87"/>
        <v>369.32659999999998</v>
      </c>
      <c r="G194" s="455">
        <f t="shared" si="87"/>
        <v>6707.657400000001</v>
      </c>
      <c r="H194" s="455">
        <f t="shared" si="87"/>
        <v>0</v>
      </c>
      <c r="I194" s="455">
        <f t="shared" si="87"/>
        <v>0</v>
      </c>
      <c r="J194" s="455">
        <f t="shared" si="87"/>
        <v>0</v>
      </c>
      <c r="K194" s="455">
        <f t="shared" si="87"/>
        <v>6338.3307999999997</v>
      </c>
      <c r="L194" s="455">
        <f t="shared" si="87"/>
        <v>369.32659999999998</v>
      </c>
      <c r="M194" s="455">
        <f t="shared" si="87"/>
        <v>6707.657400000001</v>
      </c>
      <c r="N194" s="455">
        <f t="shared" si="87"/>
        <v>6338.3307999999997</v>
      </c>
      <c r="O194" s="455">
        <f t="shared" si="87"/>
        <v>369.32660000000004</v>
      </c>
      <c r="P194" s="455">
        <f t="shared" si="87"/>
        <v>6707.6574000000001</v>
      </c>
      <c r="Q194" s="455">
        <f t="shared" si="87"/>
        <v>0</v>
      </c>
      <c r="R194" s="455">
        <f t="shared" si="87"/>
        <v>0</v>
      </c>
      <c r="S194" s="455">
        <f t="shared" si="87"/>
        <v>0</v>
      </c>
      <c r="T194" s="455">
        <f t="shared" si="87"/>
        <v>6338.3307999999997</v>
      </c>
      <c r="U194" s="455">
        <f t="shared" si="87"/>
        <v>369.32660000000004</v>
      </c>
      <c r="V194" s="455">
        <f t="shared" si="87"/>
        <v>6707.6574000000001</v>
      </c>
      <c r="W194" s="455">
        <f t="shared" si="87"/>
        <v>0</v>
      </c>
      <c r="X194" s="455">
        <f t="shared" si="87"/>
        <v>0</v>
      </c>
      <c r="Y194" s="455">
        <f t="shared" si="87"/>
        <v>0</v>
      </c>
      <c r="Z194" s="455">
        <f t="shared" si="87"/>
        <v>0</v>
      </c>
      <c r="AA194" s="455">
        <f t="shared" si="87"/>
        <v>0</v>
      </c>
      <c r="AB194" s="455">
        <f t="shared" si="87"/>
        <v>0</v>
      </c>
      <c r="AC194" s="455">
        <f t="shared" si="87"/>
        <v>6338.3307999999997</v>
      </c>
      <c r="AD194" s="455">
        <f t="shared" si="87"/>
        <v>369.32659999999998</v>
      </c>
      <c r="AE194" s="455">
        <f t="shared" si="87"/>
        <v>6707.657400000001</v>
      </c>
      <c r="AF194" s="455">
        <f t="shared" si="87"/>
        <v>5227.5432000000001</v>
      </c>
      <c r="AG194" s="455">
        <f t="shared" si="87"/>
        <v>307.78309999999999</v>
      </c>
      <c r="AH194" s="455">
        <f t="shared" si="87"/>
        <v>5535.3262999999997</v>
      </c>
      <c r="AI194" s="455"/>
      <c r="AJ194" s="455"/>
      <c r="AK194" s="455"/>
      <c r="AL194" s="455">
        <f>SUM(AL177:AL182)</f>
        <v>6338.3307999999997</v>
      </c>
      <c r="AM194" s="455">
        <f>SUM(AM177:AM182)</f>
        <v>369.32659999999998</v>
      </c>
      <c r="AN194" s="455">
        <f>SUM(AN177:AN182)</f>
        <v>6707.657400000001</v>
      </c>
      <c r="AO194" s="455"/>
      <c r="AP194" s="455"/>
      <c r="AQ194" s="455"/>
      <c r="AR194" s="455">
        <f t="shared" ref="AR194:BO194" si="88">SUM(AR177:AR182)</f>
        <v>0</v>
      </c>
      <c r="AS194" s="455">
        <f t="shared" si="88"/>
        <v>0</v>
      </c>
      <c r="AT194" s="455">
        <f t="shared" si="88"/>
        <v>0</v>
      </c>
      <c r="AU194" s="455">
        <f t="shared" si="88"/>
        <v>5550.1484150400001</v>
      </c>
      <c r="AV194" s="455">
        <f t="shared" si="88"/>
        <v>311.21948047999996</v>
      </c>
      <c r="AW194" s="455">
        <f t="shared" si="88"/>
        <v>5861.3678955199994</v>
      </c>
      <c r="AX194" s="455">
        <f t="shared" si="88"/>
        <v>5550.1484150400001</v>
      </c>
      <c r="AY194" s="455">
        <f t="shared" si="88"/>
        <v>311.21948047999996</v>
      </c>
      <c r="AZ194" s="455">
        <f t="shared" si="88"/>
        <v>5861.3678955199994</v>
      </c>
      <c r="BA194" s="455">
        <f t="shared" si="88"/>
        <v>5550.1484150400001</v>
      </c>
      <c r="BB194" s="455">
        <f t="shared" si="88"/>
        <v>311.21948047999996</v>
      </c>
      <c r="BC194" s="455">
        <f t="shared" si="88"/>
        <v>5861.3678955199994</v>
      </c>
      <c r="BD194" s="455">
        <f t="shared" si="88"/>
        <v>0</v>
      </c>
      <c r="BE194" s="455">
        <f t="shared" si="88"/>
        <v>0</v>
      </c>
      <c r="BF194" s="455">
        <f t="shared" si="88"/>
        <v>0</v>
      </c>
      <c r="BG194" s="455">
        <f t="shared" si="88"/>
        <v>0</v>
      </c>
      <c r="BH194" s="455">
        <f t="shared" si="88"/>
        <v>0</v>
      </c>
      <c r="BI194" s="455">
        <f t="shared" si="88"/>
        <v>0</v>
      </c>
      <c r="BJ194" s="455">
        <f t="shared" si="88"/>
        <v>788.18238495999958</v>
      </c>
      <c r="BK194" s="455">
        <f t="shared" si="88"/>
        <v>58.107119520000076</v>
      </c>
      <c r="BL194" s="455">
        <f t="shared" si="88"/>
        <v>846.28950448000057</v>
      </c>
      <c r="BM194" s="455">
        <f t="shared" si="88"/>
        <v>788.18238495999992</v>
      </c>
      <c r="BN194" s="455">
        <f t="shared" si="88"/>
        <v>58.107119519999998</v>
      </c>
      <c r="BO194" s="455">
        <f t="shared" si="88"/>
        <v>846.28950447999989</v>
      </c>
      <c r="BP194" s="456">
        <f t="shared" ref="BP194:BR199" si="89">IF(AC194=0,0,AU194/AC194*100)</f>
        <v>87.564827241897831</v>
      </c>
      <c r="BQ194" s="456">
        <f t="shared" si="89"/>
        <v>84.266738566894446</v>
      </c>
      <c r="BR194" s="456">
        <f t="shared" si="89"/>
        <v>87.383233012467187</v>
      </c>
      <c r="BS194" s="456">
        <f t="shared" ref="BS194:BU199" si="90">IF(AC194=0,0,AX194/AC194*100)</f>
        <v>87.564827241897831</v>
      </c>
      <c r="BT194" s="456">
        <f t="shared" si="90"/>
        <v>84.266738566894446</v>
      </c>
      <c r="BU194" s="456">
        <f t="shared" si="90"/>
        <v>87.383233012467187</v>
      </c>
      <c r="BV194" s="457"/>
      <c r="BW194" s="458"/>
      <c r="BX194" s="455">
        <f t="shared" ref="BX194:CL194" si="91">SUM(BX177:BX182)</f>
        <v>0</v>
      </c>
      <c r="BY194" s="455">
        <f t="shared" si="91"/>
        <v>0</v>
      </c>
      <c r="BZ194" s="455">
        <f t="shared" si="91"/>
        <v>0</v>
      </c>
      <c r="CA194" s="455">
        <f t="shared" si="91"/>
        <v>0</v>
      </c>
      <c r="CB194" s="455">
        <f t="shared" si="91"/>
        <v>0</v>
      </c>
      <c r="CC194" s="455">
        <f t="shared" si="91"/>
        <v>0</v>
      </c>
      <c r="CD194" s="459">
        <f t="shared" si="91"/>
        <v>4790.6648918500005</v>
      </c>
      <c r="CE194" s="459">
        <f t="shared" si="91"/>
        <v>205.03443396999998</v>
      </c>
      <c r="CF194" s="459">
        <f t="shared" si="91"/>
        <v>4995.69932582</v>
      </c>
      <c r="CG194" s="459">
        <f t="shared" si="91"/>
        <v>-4790.6648918500005</v>
      </c>
      <c r="CH194" s="459">
        <f t="shared" si="91"/>
        <v>-205.03443396999998</v>
      </c>
      <c r="CI194" s="459">
        <f t="shared" si="91"/>
        <v>-4995.69932582</v>
      </c>
      <c r="CJ194" s="455">
        <f t="shared" si="91"/>
        <v>0</v>
      </c>
      <c r="CK194" s="455">
        <f t="shared" si="91"/>
        <v>0</v>
      </c>
      <c r="CL194" s="455">
        <f t="shared" si="91"/>
        <v>0</v>
      </c>
      <c r="CM194" s="339"/>
      <c r="CN194" s="460"/>
      <c r="CO194" s="399">
        <f t="shared" si="82"/>
        <v>0</v>
      </c>
      <c r="CP194" s="399">
        <f t="shared" si="83"/>
        <v>0</v>
      </c>
      <c r="CQ194" s="333">
        <f t="shared" si="71"/>
        <v>0</v>
      </c>
      <c r="CR194" s="333">
        <f t="shared" si="71"/>
        <v>0</v>
      </c>
      <c r="CS194" s="333">
        <f t="shared" si="71"/>
        <v>0</v>
      </c>
      <c r="CT194" s="333">
        <f t="shared" si="72"/>
        <v>0</v>
      </c>
      <c r="CU194" s="333">
        <f t="shared" si="72"/>
        <v>0</v>
      </c>
      <c r="CV194" s="333">
        <f t="shared" si="72"/>
        <v>0</v>
      </c>
    </row>
    <row r="195" spans="3:100" ht="19.5" customHeight="1">
      <c r="C195" s="443"/>
      <c r="D195" s="437" t="s">
        <v>366</v>
      </c>
      <c r="E195" s="438">
        <f t="shared" ref="E195:AH195" si="92">SUM(E183:E187)</f>
        <v>1106.0418</v>
      </c>
      <c r="F195" s="438">
        <f t="shared" si="92"/>
        <v>286.43000000000006</v>
      </c>
      <c r="G195" s="438">
        <f t="shared" si="92"/>
        <v>1392.4717999999998</v>
      </c>
      <c r="H195" s="438">
        <f t="shared" si="92"/>
        <v>9.7822370000000003</v>
      </c>
      <c r="I195" s="438">
        <f t="shared" si="92"/>
        <v>0</v>
      </c>
      <c r="J195" s="438">
        <f t="shared" si="92"/>
        <v>9.7822370000000003</v>
      </c>
      <c r="K195" s="438">
        <f t="shared" si="92"/>
        <v>1115.8240370000001</v>
      </c>
      <c r="L195" s="438">
        <f t="shared" si="92"/>
        <v>286.43000000000006</v>
      </c>
      <c r="M195" s="438">
        <f t="shared" si="92"/>
        <v>1402.2540370000002</v>
      </c>
      <c r="N195" s="438">
        <f t="shared" si="92"/>
        <v>1115.8240370000001</v>
      </c>
      <c r="O195" s="438">
        <f t="shared" si="92"/>
        <v>286.43000000000006</v>
      </c>
      <c r="P195" s="438">
        <f t="shared" si="92"/>
        <v>1402.2540370000004</v>
      </c>
      <c r="Q195" s="438">
        <f t="shared" si="92"/>
        <v>120.323534</v>
      </c>
      <c r="R195" s="438">
        <f t="shared" si="92"/>
        <v>-2.3575039999999996</v>
      </c>
      <c r="S195" s="438">
        <f t="shared" si="92"/>
        <v>117.96602999999998</v>
      </c>
      <c r="T195" s="438">
        <f t="shared" si="92"/>
        <v>1236.147571</v>
      </c>
      <c r="U195" s="438">
        <f t="shared" si="92"/>
        <v>284.072496</v>
      </c>
      <c r="V195" s="438">
        <f t="shared" si="92"/>
        <v>1520.2200669999997</v>
      </c>
      <c r="W195" s="438">
        <f t="shared" si="92"/>
        <v>-51.058</v>
      </c>
      <c r="X195" s="438">
        <f t="shared" si="92"/>
        <v>0</v>
      </c>
      <c r="Y195" s="438">
        <f t="shared" si="92"/>
        <v>-51.058</v>
      </c>
      <c r="Z195" s="438">
        <f t="shared" si="92"/>
        <v>0.57999999999999996</v>
      </c>
      <c r="AA195" s="438">
        <f t="shared" si="92"/>
        <v>0</v>
      </c>
      <c r="AB195" s="438">
        <f t="shared" si="92"/>
        <v>0.57999999999999996</v>
      </c>
      <c r="AC195" s="438">
        <f t="shared" si="92"/>
        <v>1236.1475710000002</v>
      </c>
      <c r="AD195" s="438">
        <f t="shared" si="92"/>
        <v>284.07249600000006</v>
      </c>
      <c r="AE195" s="438">
        <f t="shared" si="92"/>
        <v>1520.2200670000002</v>
      </c>
      <c r="AF195" s="438">
        <f t="shared" si="92"/>
        <v>921.15486800000008</v>
      </c>
      <c r="AG195" s="438">
        <f t="shared" si="92"/>
        <v>239.01579999999998</v>
      </c>
      <c r="AH195" s="438">
        <f t="shared" si="92"/>
        <v>1160.1706680000002</v>
      </c>
      <c r="AI195" s="438"/>
      <c r="AJ195" s="438"/>
      <c r="AK195" s="438"/>
      <c r="AL195" s="438">
        <f>SUM(AL183:AL187)</f>
        <v>1107.0418</v>
      </c>
      <c r="AM195" s="438">
        <f>SUM(AM183:AM187)</f>
        <v>286.43000000000006</v>
      </c>
      <c r="AN195" s="438">
        <f>SUM(AN183:AN187)</f>
        <v>1393.4717999999998</v>
      </c>
      <c r="AO195" s="438"/>
      <c r="AP195" s="438"/>
      <c r="AQ195" s="438"/>
      <c r="AR195" s="438">
        <f t="shared" ref="AR195:BO195" si="93">SUM(AR183:AR187)</f>
        <v>94.655236970000004</v>
      </c>
      <c r="AS195" s="438">
        <f t="shared" si="93"/>
        <v>1.0410786999999999</v>
      </c>
      <c r="AT195" s="438">
        <f t="shared" si="93"/>
        <v>95.696315670000018</v>
      </c>
      <c r="AU195" s="438">
        <f t="shared" si="93"/>
        <v>926.01373799999988</v>
      </c>
      <c r="AV195" s="438">
        <f t="shared" si="93"/>
        <v>270.38355199</v>
      </c>
      <c r="AW195" s="438">
        <f t="shared" si="93"/>
        <v>1196.39728999</v>
      </c>
      <c r="AX195" s="438">
        <f t="shared" si="93"/>
        <v>1020.6689749699999</v>
      </c>
      <c r="AY195" s="438">
        <f t="shared" si="93"/>
        <v>271.42463069000001</v>
      </c>
      <c r="AZ195" s="438">
        <f t="shared" si="93"/>
        <v>1292.0936056600001</v>
      </c>
      <c r="BA195" s="438">
        <f t="shared" si="93"/>
        <v>910.02293740000005</v>
      </c>
      <c r="BB195" s="438">
        <f t="shared" si="93"/>
        <v>270.38355199</v>
      </c>
      <c r="BC195" s="438">
        <f t="shared" si="93"/>
        <v>1180.4064893899999</v>
      </c>
      <c r="BD195" s="438">
        <f t="shared" si="93"/>
        <v>15.9908006</v>
      </c>
      <c r="BE195" s="438">
        <f t="shared" si="93"/>
        <v>0</v>
      </c>
      <c r="BF195" s="438">
        <f t="shared" si="93"/>
        <v>15.9908006</v>
      </c>
      <c r="BG195" s="438">
        <f t="shared" si="93"/>
        <v>0.519181</v>
      </c>
      <c r="BH195" s="438">
        <f t="shared" si="93"/>
        <v>0</v>
      </c>
      <c r="BI195" s="438">
        <f t="shared" si="93"/>
        <v>0.519181</v>
      </c>
      <c r="BJ195" s="438">
        <f t="shared" si="93"/>
        <v>310.13383300000032</v>
      </c>
      <c r="BK195" s="438">
        <f t="shared" si="93"/>
        <v>13.68894401</v>
      </c>
      <c r="BL195" s="438">
        <f t="shared" si="93"/>
        <v>323.82277700999964</v>
      </c>
      <c r="BM195" s="438">
        <f t="shared" si="93"/>
        <v>189.81029900000001</v>
      </c>
      <c r="BN195" s="438">
        <f t="shared" si="93"/>
        <v>16.046448010000027</v>
      </c>
      <c r="BO195" s="438">
        <f t="shared" si="93"/>
        <v>205.85674701000002</v>
      </c>
      <c r="BP195" s="439">
        <f t="shared" si="89"/>
        <v>74.911261383694438</v>
      </c>
      <c r="BQ195" s="439">
        <f t="shared" si="89"/>
        <v>95.181179381054875</v>
      </c>
      <c r="BR195" s="439">
        <f t="shared" si="89"/>
        <v>78.698953918623673</v>
      </c>
      <c r="BS195" s="439">
        <f t="shared" si="90"/>
        <v>82.568537844095289</v>
      </c>
      <c r="BT195" s="439">
        <f t="shared" si="90"/>
        <v>95.547662836742902</v>
      </c>
      <c r="BU195" s="439">
        <f t="shared" si="90"/>
        <v>84.99385277881612</v>
      </c>
      <c r="BV195" s="430"/>
      <c r="BX195" s="438">
        <f t="shared" ref="BX195:CL195" si="94">SUM(BX183:BX187)</f>
        <v>51.058</v>
      </c>
      <c r="BY195" s="438">
        <f t="shared" si="94"/>
        <v>0</v>
      </c>
      <c r="BZ195" s="438">
        <f t="shared" si="94"/>
        <v>51.058</v>
      </c>
      <c r="CA195" s="438">
        <f t="shared" si="94"/>
        <v>15.9908006</v>
      </c>
      <c r="CB195" s="438">
        <f t="shared" si="94"/>
        <v>0</v>
      </c>
      <c r="CC195" s="438">
        <f t="shared" si="94"/>
        <v>15.9908006</v>
      </c>
      <c r="CD195" s="444">
        <f t="shared" si="94"/>
        <v>910.02293740000005</v>
      </c>
      <c r="CE195" s="444">
        <f t="shared" si="94"/>
        <v>270.38355199</v>
      </c>
      <c r="CF195" s="444">
        <f t="shared" si="94"/>
        <v>1180.4064893899999</v>
      </c>
      <c r="CG195" s="444">
        <f t="shared" si="94"/>
        <v>-874.95573799999988</v>
      </c>
      <c r="CH195" s="444">
        <f t="shared" si="94"/>
        <v>-270.38355199</v>
      </c>
      <c r="CI195" s="444">
        <f t="shared" si="94"/>
        <v>-1145.33928999</v>
      </c>
      <c r="CJ195" s="438">
        <f t="shared" si="94"/>
        <v>31.318893415331583</v>
      </c>
      <c r="CK195" s="438">
        <f t="shared" si="94"/>
        <v>0</v>
      </c>
      <c r="CL195" s="438">
        <f t="shared" si="94"/>
        <v>31.318893415331583</v>
      </c>
      <c r="CN195" s="410"/>
      <c r="CO195" s="399">
        <f t="shared" si="82"/>
        <v>51058000</v>
      </c>
      <c r="CP195" s="399">
        <f t="shared" si="83"/>
        <v>15990800.6</v>
      </c>
      <c r="CQ195" s="333">
        <f t="shared" si="71"/>
        <v>-1</v>
      </c>
      <c r="CR195" s="333">
        <f t="shared" si="71"/>
        <v>0</v>
      </c>
      <c r="CS195" s="333">
        <f t="shared" si="71"/>
        <v>-1</v>
      </c>
      <c r="CT195" s="333">
        <f t="shared" si="72"/>
        <v>129.10577100000023</v>
      </c>
      <c r="CU195" s="333">
        <f t="shared" si="72"/>
        <v>-2.3575040000000058</v>
      </c>
      <c r="CV195" s="333">
        <f t="shared" si="72"/>
        <v>126.7482670000004</v>
      </c>
    </row>
    <row r="196" spans="3:100" ht="19.5" customHeight="1">
      <c r="C196" s="443"/>
      <c r="D196" s="437" t="s">
        <v>387</v>
      </c>
      <c r="E196" s="438">
        <f t="shared" ref="E196:AH196" si="95">SUM(E188:E189)</f>
        <v>0</v>
      </c>
      <c r="F196" s="438">
        <f t="shared" si="95"/>
        <v>27199.612500000003</v>
      </c>
      <c r="G196" s="438">
        <f t="shared" si="95"/>
        <v>27199.612500000003</v>
      </c>
      <c r="H196" s="438">
        <f t="shared" si="95"/>
        <v>0</v>
      </c>
      <c r="I196" s="438">
        <f t="shared" si="95"/>
        <v>-20.592612000000059</v>
      </c>
      <c r="J196" s="438">
        <f t="shared" si="95"/>
        <v>-20.592612000000059</v>
      </c>
      <c r="K196" s="438">
        <f t="shared" si="95"/>
        <v>0</v>
      </c>
      <c r="L196" s="438">
        <f t="shared" si="95"/>
        <v>27179.019887999999</v>
      </c>
      <c r="M196" s="438">
        <f t="shared" si="95"/>
        <v>27179.019887999999</v>
      </c>
      <c r="N196" s="438">
        <f t="shared" si="95"/>
        <v>0</v>
      </c>
      <c r="O196" s="438">
        <f t="shared" si="95"/>
        <v>27179.019887999999</v>
      </c>
      <c r="P196" s="438">
        <f t="shared" si="95"/>
        <v>27179.019887999999</v>
      </c>
      <c r="Q196" s="438">
        <f t="shared" si="95"/>
        <v>0</v>
      </c>
      <c r="R196" s="438">
        <f t="shared" si="95"/>
        <v>-132.42144099999999</v>
      </c>
      <c r="S196" s="438">
        <f t="shared" si="95"/>
        <v>-132.42144099999999</v>
      </c>
      <c r="T196" s="438">
        <f t="shared" si="95"/>
        <v>0</v>
      </c>
      <c r="U196" s="438">
        <f t="shared" si="95"/>
        <v>27046.598447</v>
      </c>
      <c r="V196" s="438">
        <f t="shared" si="95"/>
        <v>27046.598447</v>
      </c>
      <c r="W196" s="438">
        <f t="shared" si="95"/>
        <v>0</v>
      </c>
      <c r="X196" s="438">
        <f t="shared" si="95"/>
        <v>-135.79285999999999</v>
      </c>
      <c r="Y196" s="438">
        <f t="shared" si="95"/>
        <v>-135.79285999999999</v>
      </c>
      <c r="Z196" s="438">
        <f t="shared" si="95"/>
        <v>0</v>
      </c>
      <c r="AA196" s="438">
        <f t="shared" si="95"/>
        <v>0</v>
      </c>
      <c r="AB196" s="438">
        <f t="shared" si="95"/>
        <v>0</v>
      </c>
      <c r="AC196" s="438">
        <f t="shared" si="95"/>
        <v>0</v>
      </c>
      <c r="AD196" s="438">
        <f t="shared" si="95"/>
        <v>27046.598447</v>
      </c>
      <c r="AE196" s="438">
        <f t="shared" si="95"/>
        <v>27046.598447</v>
      </c>
      <c r="AF196" s="438">
        <f t="shared" si="95"/>
        <v>0</v>
      </c>
      <c r="AG196" s="438">
        <f t="shared" si="95"/>
        <v>23908.961875000001</v>
      </c>
      <c r="AH196" s="438">
        <f t="shared" si="95"/>
        <v>23908.961875000001</v>
      </c>
      <c r="AI196" s="438"/>
      <c r="AJ196" s="438"/>
      <c r="AK196" s="438"/>
      <c r="AL196" s="438">
        <f>SUM(AL188:AL189)</f>
        <v>0</v>
      </c>
      <c r="AM196" s="438">
        <f>SUM(AM188:AM189)</f>
        <v>25079.850189999997</v>
      </c>
      <c r="AN196" s="438">
        <f>SUM(AN188:AN189)</f>
        <v>25079.850189999997</v>
      </c>
      <c r="AO196" s="438"/>
      <c r="AP196" s="438"/>
      <c r="AQ196" s="438"/>
      <c r="AR196" s="438">
        <f t="shared" ref="AR196:BO196" si="96">SUM(AR188:AR189)</f>
        <v>0</v>
      </c>
      <c r="AS196" s="438">
        <f t="shared" si="96"/>
        <v>3994.1248606600002</v>
      </c>
      <c r="AT196" s="438">
        <f t="shared" si="96"/>
        <v>3994.1248606600002</v>
      </c>
      <c r="AU196" s="438">
        <f t="shared" si="96"/>
        <v>0</v>
      </c>
      <c r="AV196" s="438">
        <f t="shared" si="96"/>
        <v>18488.625050590003</v>
      </c>
      <c r="AW196" s="438">
        <f t="shared" si="96"/>
        <v>18488.625050590003</v>
      </c>
      <c r="AX196" s="438">
        <f t="shared" si="96"/>
        <v>0</v>
      </c>
      <c r="AY196" s="438">
        <f t="shared" si="96"/>
        <v>22482.749911249997</v>
      </c>
      <c r="AZ196" s="438">
        <f t="shared" si="96"/>
        <v>22482.749911249997</v>
      </c>
      <c r="BA196" s="438">
        <f t="shared" si="96"/>
        <v>0</v>
      </c>
      <c r="BB196" s="438">
        <f t="shared" si="96"/>
        <v>18413.661715409995</v>
      </c>
      <c r="BC196" s="438">
        <f t="shared" si="96"/>
        <v>18413.661715409995</v>
      </c>
      <c r="BD196" s="438">
        <f t="shared" si="96"/>
        <v>0</v>
      </c>
      <c r="BE196" s="438">
        <f t="shared" si="96"/>
        <v>74.963335180000001</v>
      </c>
      <c r="BF196" s="438">
        <f t="shared" si="96"/>
        <v>74.963335180000001</v>
      </c>
      <c r="BG196" s="438">
        <f t="shared" si="96"/>
        <v>0</v>
      </c>
      <c r="BH196" s="438">
        <f t="shared" si="96"/>
        <v>0</v>
      </c>
      <c r="BI196" s="438">
        <f t="shared" si="96"/>
        <v>0</v>
      </c>
      <c r="BJ196" s="438">
        <f t="shared" si="96"/>
        <v>0</v>
      </c>
      <c r="BK196" s="438">
        <f t="shared" si="96"/>
        <v>8557.9733964100014</v>
      </c>
      <c r="BL196" s="438">
        <f t="shared" si="96"/>
        <v>8557.9733964100014</v>
      </c>
      <c r="BM196" s="438">
        <f t="shared" si="96"/>
        <v>0</v>
      </c>
      <c r="BN196" s="438">
        <f t="shared" si="96"/>
        <v>8690.39483741</v>
      </c>
      <c r="BO196" s="438">
        <f t="shared" si="96"/>
        <v>8690.39483741</v>
      </c>
      <c r="BP196" s="439">
        <f t="shared" si="89"/>
        <v>0</v>
      </c>
      <c r="BQ196" s="439">
        <f t="shared" si="89"/>
        <v>68.358411453551028</v>
      </c>
      <c r="BR196" s="439">
        <f t="shared" si="89"/>
        <v>68.358411453551028</v>
      </c>
      <c r="BS196" s="439">
        <f t="shared" si="90"/>
        <v>0</v>
      </c>
      <c r="BT196" s="439">
        <f t="shared" si="90"/>
        <v>83.125979613690674</v>
      </c>
      <c r="BU196" s="439">
        <f t="shared" si="90"/>
        <v>83.125979613690674</v>
      </c>
      <c r="BV196" s="430"/>
      <c r="BX196" s="438">
        <f t="shared" ref="BX196:CL196" si="97">SUM(BX188:BX189)</f>
        <v>0</v>
      </c>
      <c r="BY196" s="438">
        <f t="shared" si="97"/>
        <v>135.79285999999999</v>
      </c>
      <c r="BZ196" s="438">
        <f t="shared" si="97"/>
        <v>135.79285999999999</v>
      </c>
      <c r="CA196" s="438">
        <f t="shared" si="97"/>
        <v>0</v>
      </c>
      <c r="CB196" s="438">
        <f t="shared" si="97"/>
        <v>74.963335180000001</v>
      </c>
      <c r="CC196" s="438">
        <f t="shared" si="97"/>
        <v>74.963335180000001</v>
      </c>
      <c r="CD196" s="444">
        <f t="shared" si="97"/>
        <v>0</v>
      </c>
      <c r="CE196" s="444">
        <f t="shared" si="97"/>
        <v>18413.661715409995</v>
      </c>
      <c r="CF196" s="444">
        <f t="shared" si="97"/>
        <v>18413.661715409995</v>
      </c>
      <c r="CG196" s="444">
        <f t="shared" si="97"/>
        <v>0</v>
      </c>
      <c r="CH196" s="444">
        <f t="shared" si="97"/>
        <v>-18352.832190590001</v>
      </c>
      <c r="CI196" s="444">
        <f t="shared" si="97"/>
        <v>-18352.832190590001</v>
      </c>
      <c r="CJ196" s="438">
        <f t="shared" si="97"/>
        <v>0</v>
      </c>
      <c r="CK196" s="438">
        <f t="shared" si="97"/>
        <v>95.22660645995667</v>
      </c>
      <c r="CL196" s="438">
        <f t="shared" si="97"/>
        <v>95.22660645995667</v>
      </c>
      <c r="CN196" s="410"/>
      <c r="CO196" s="399">
        <f t="shared" si="82"/>
        <v>135792860</v>
      </c>
      <c r="CP196" s="399">
        <f t="shared" si="83"/>
        <v>74963335.180000007</v>
      </c>
      <c r="CQ196" s="333">
        <f t="shared" si="71"/>
        <v>0</v>
      </c>
      <c r="CR196" s="333">
        <f t="shared" si="71"/>
        <v>2119.7623100000055</v>
      </c>
      <c r="CS196" s="333">
        <f t="shared" si="71"/>
        <v>2119.7623100000055</v>
      </c>
      <c r="CT196" s="333">
        <f t="shared" si="72"/>
        <v>0</v>
      </c>
      <c r="CU196" s="333">
        <f t="shared" si="72"/>
        <v>1966.7482570000029</v>
      </c>
      <c r="CV196" s="333">
        <f t="shared" si="72"/>
        <v>1966.7482570000029</v>
      </c>
    </row>
    <row r="197" spans="3:100" ht="19.5" customHeight="1">
      <c r="C197" s="443"/>
      <c r="D197" s="437" t="s">
        <v>388</v>
      </c>
      <c r="E197" s="438">
        <f t="shared" ref="E197:AH198" si="98">E190</f>
        <v>0.78299999999999992</v>
      </c>
      <c r="F197" s="438">
        <f t="shared" si="98"/>
        <v>0</v>
      </c>
      <c r="G197" s="438">
        <f t="shared" si="98"/>
        <v>0.78299999999999992</v>
      </c>
      <c r="H197" s="438">
        <f t="shared" si="98"/>
        <v>0</v>
      </c>
      <c r="I197" s="438">
        <f t="shared" si="98"/>
        <v>0</v>
      </c>
      <c r="J197" s="438">
        <f t="shared" si="98"/>
        <v>0</v>
      </c>
      <c r="K197" s="438">
        <f t="shared" si="98"/>
        <v>0.78299999999999992</v>
      </c>
      <c r="L197" s="438">
        <f t="shared" si="98"/>
        <v>0</v>
      </c>
      <c r="M197" s="438">
        <f t="shared" si="98"/>
        <v>0.78299999999999992</v>
      </c>
      <c r="N197" s="438">
        <f t="shared" si="98"/>
        <v>0.78299999999999992</v>
      </c>
      <c r="O197" s="438">
        <f t="shared" si="98"/>
        <v>0</v>
      </c>
      <c r="P197" s="438">
        <f t="shared" si="98"/>
        <v>0.78299999999999992</v>
      </c>
      <c r="Q197" s="438">
        <f t="shared" si="98"/>
        <v>0</v>
      </c>
      <c r="R197" s="438">
        <f t="shared" si="98"/>
        <v>0</v>
      </c>
      <c r="S197" s="438">
        <f t="shared" si="98"/>
        <v>0</v>
      </c>
      <c r="T197" s="438">
        <f t="shared" si="98"/>
        <v>0.78299999999999992</v>
      </c>
      <c r="U197" s="438">
        <f t="shared" si="98"/>
        <v>0</v>
      </c>
      <c r="V197" s="438">
        <f t="shared" si="98"/>
        <v>0.78299999999999992</v>
      </c>
      <c r="W197" s="438">
        <f t="shared" si="98"/>
        <v>0</v>
      </c>
      <c r="X197" s="438">
        <f t="shared" si="98"/>
        <v>0</v>
      </c>
      <c r="Y197" s="438">
        <f t="shared" si="98"/>
        <v>0</v>
      </c>
      <c r="Z197" s="438">
        <f t="shared" si="98"/>
        <v>0</v>
      </c>
      <c r="AA197" s="438">
        <f t="shared" si="98"/>
        <v>0</v>
      </c>
      <c r="AB197" s="438">
        <f t="shared" si="98"/>
        <v>0</v>
      </c>
      <c r="AC197" s="438">
        <f t="shared" si="98"/>
        <v>0.78299999999999992</v>
      </c>
      <c r="AD197" s="438">
        <f t="shared" si="98"/>
        <v>0</v>
      </c>
      <c r="AE197" s="438">
        <f t="shared" si="98"/>
        <v>0.78299999999999992</v>
      </c>
      <c r="AF197" s="438">
        <f t="shared" si="98"/>
        <v>0.65239999999999998</v>
      </c>
      <c r="AG197" s="438">
        <f t="shared" si="98"/>
        <v>0</v>
      </c>
      <c r="AH197" s="438">
        <f t="shared" si="98"/>
        <v>0.65239999999999998</v>
      </c>
      <c r="AI197" s="438"/>
      <c r="AJ197" s="438"/>
      <c r="AK197" s="438"/>
      <c r="AL197" s="438">
        <f t="shared" ref="AL197:AN198" si="99">AL190</f>
        <v>0.78299999999999992</v>
      </c>
      <c r="AM197" s="438">
        <f t="shared" si="99"/>
        <v>0</v>
      </c>
      <c r="AN197" s="438">
        <f t="shared" si="99"/>
        <v>0.78299999999999992</v>
      </c>
      <c r="AO197" s="438"/>
      <c r="AP197" s="438"/>
      <c r="AQ197" s="438"/>
      <c r="AR197" s="438">
        <f t="shared" ref="AR197:BO198" si="100">AR190</f>
        <v>0</v>
      </c>
      <c r="AS197" s="438">
        <f t="shared" si="100"/>
        <v>0</v>
      </c>
      <c r="AT197" s="438">
        <f t="shared" si="100"/>
        <v>0</v>
      </c>
      <c r="AU197" s="438">
        <f t="shared" si="100"/>
        <v>0.71069103</v>
      </c>
      <c r="AV197" s="438">
        <f t="shared" si="100"/>
        <v>0</v>
      </c>
      <c r="AW197" s="438">
        <f t="shared" si="100"/>
        <v>0.71069103</v>
      </c>
      <c r="AX197" s="438">
        <f t="shared" si="100"/>
        <v>0.71069103</v>
      </c>
      <c r="AY197" s="438">
        <f t="shared" si="100"/>
        <v>0</v>
      </c>
      <c r="AZ197" s="438">
        <f t="shared" si="100"/>
        <v>0.71069103</v>
      </c>
      <c r="BA197" s="438">
        <f t="shared" si="100"/>
        <v>0.71069103</v>
      </c>
      <c r="BB197" s="438">
        <f t="shared" si="100"/>
        <v>0</v>
      </c>
      <c r="BC197" s="438">
        <f t="shared" si="100"/>
        <v>0.71069103</v>
      </c>
      <c r="BD197" s="438">
        <f t="shared" si="100"/>
        <v>0</v>
      </c>
      <c r="BE197" s="438">
        <f t="shared" si="100"/>
        <v>0</v>
      </c>
      <c r="BF197" s="438">
        <f t="shared" si="100"/>
        <v>0</v>
      </c>
      <c r="BG197" s="438">
        <f t="shared" si="100"/>
        <v>0</v>
      </c>
      <c r="BH197" s="438">
        <f t="shared" si="100"/>
        <v>0</v>
      </c>
      <c r="BI197" s="438">
        <f t="shared" si="100"/>
        <v>0</v>
      </c>
      <c r="BJ197" s="438">
        <f t="shared" si="100"/>
        <v>7.230897E-2</v>
      </c>
      <c r="BK197" s="438">
        <f t="shared" si="100"/>
        <v>0</v>
      </c>
      <c r="BL197" s="438">
        <f t="shared" si="100"/>
        <v>7.230897E-2</v>
      </c>
      <c r="BM197" s="438">
        <f t="shared" si="100"/>
        <v>7.230897E-2</v>
      </c>
      <c r="BN197" s="438">
        <f t="shared" si="100"/>
        <v>0</v>
      </c>
      <c r="BO197" s="438">
        <f t="shared" si="100"/>
        <v>7.230897E-2</v>
      </c>
      <c r="BP197" s="439">
        <f t="shared" si="89"/>
        <v>90.765137931034488</v>
      </c>
      <c r="BQ197" s="439">
        <f t="shared" si="89"/>
        <v>0</v>
      </c>
      <c r="BR197" s="439">
        <f t="shared" si="89"/>
        <v>90.765137931034488</v>
      </c>
      <c r="BS197" s="439">
        <f t="shared" si="90"/>
        <v>90.765137931034488</v>
      </c>
      <c r="BT197" s="439">
        <f t="shared" si="90"/>
        <v>0</v>
      </c>
      <c r="BU197" s="439">
        <f t="shared" si="90"/>
        <v>90.765137931034488</v>
      </c>
      <c r="BV197" s="430"/>
      <c r="BX197" s="438">
        <f t="shared" ref="BX197:CL198" si="101">BX190</f>
        <v>0</v>
      </c>
      <c r="BY197" s="438">
        <f t="shared" si="101"/>
        <v>0</v>
      </c>
      <c r="BZ197" s="438">
        <f t="shared" si="101"/>
        <v>0</v>
      </c>
      <c r="CA197" s="438">
        <f t="shared" si="101"/>
        <v>0</v>
      </c>
      <c r="CB197" s="438">
        <f t="shared" si="101"/>
        <v>0</v>
      </c>
      <c r="CC197" s="438">
        <f t="shared" si="101"/>
        <v>0</v>
      </c>
      <c r="CD197" s="444">
        <f t="shared" si="101"/>
        <v>0.71069103</v>
      </c>
      <c r="CE197" s="444">
        <f t="shared" si="101"/>
        <v>0</v>
      </c>
      <c r="CF197" s="444">
        <f t="shared" si="101"/>
        <v>0.71069103</v>
      </c>
      <c r="CG197" s="444">
        <f t="shared" si="101"/>
        <v>-0.71069103</v>
      </c>
      <c r="CH197" s="444">
        <f t="shared" si="101"/>
        <v>0</v>
      </c>
      <c r="CI197" s="444">
        <f t="shared" si="101"/>
        <v>-0.71069103</v>
      </c>
      <c r="CJ197" s="438">
        <f t="shared" si="101"/>
        <v>0</v>
      </c>
      <c r="CK197" s="438">
        <f t="shared" si="101"/>
        <v>0</v>
      </c>
      <c r="CL197" s="438">
        <f t="shared" si="101"/>
        <v>0</v>
      </c>
      <c r="CN197" s="410"/>
      <c r="CO197" s="399">
        <f t="shared" si="82"/>
        <v>0</v>
      </c>
      <c r="CP197" s="399">
        <f t="shared" si="83"/>
        <v>0</v>
      </c>
      <c r="CQ197" s="333">
        <f t="shared" si="71"/>
        <v>0</v>
      </c>
      <c r="CR197" s="333">
        <f t="shared" si="71"/>
        <v>0</v>
      </c>
      <c r="CS197" s="333">
        <f t="shared" si="71"/>
        <v>0</v>
      </c>
      <c r="CT197" s="333">
        <f t="shared" si="72"/>
        <v>0</v>
      </c>
      <c r="CU197" s="333">
        <f t="shared" si="72"/>
        <v>0</v>
      </c>
      <c r="CV197" s="333">
        <f t="shared" si="72"/>
        <v>0</v>
      </c>
    </row>
    <row r="198" spans="3:100" ht="19.5" customHeight="1">
      <c r="C198" s="443"/>
      <c r="D198" s="437" t="s">
        <v>374</v>
      </c>
      <c r="E198" s="438">
        <f t="shared" si="98"/>
        <v>192.81659999999999</v>
      </c>
      <c r="F198" s="438">
        <f t="shared" si="98"/>
        <v>0</v>
      </c>
      <c r="G198" s="438">
        <f t="shared" si="98"/>
        <v>192.81659999999999</v>
      </c>
      <c r="H198" s="438">
        <f t="shared" si="98"/>
        <v>10.810375000000001</v>
      </c>
      <c r="I198" s="438">
        <f t="shared" si="98"/>
        <v>0</v>
      </c>
      <c r="J198" s="438">
        <f t="shared" si="98"/>
        <v>10.810375000000001</v>
      </c>
      <c r="K198" s="438">
        <f t="shared" si="98"/>
        <v>203.62697500000002</v>
      </c>
      <c r="L198" s="438">
        <f t="shared" si="98"/>
        <v>0</v>
      </c>
      <c r="M198" s="438">
        <f t="shared" si="98"/>
        <v>203.62697500000002</v>
      </c>
      <c r="N198" s="438">
        <f t="shared" si="98"/>
        <v>203.62697500000002</v>
      </c>
      <c r="O198" s="438">
        <f t="shared" si="98"/>
        <v>0</v>
      </c>
      <c r="P198" s="438">
        <f t="shared" si="98"/>
        <v>203.62697500000002</v>
      </c>
      <c r="Q198" s="438">
        <f t="shared" si="98"/>
        <v>14.455411000000002</v>
      </c>
      <c r="R198" s="438">
        <f t="shared" si="98"/>
        <v>0</v>
      </c>
      <c r="S198" s="438">
        <f t="shared" si="98"/>
        <v>14.455411000000002</v>
      </c>
      <c r="T198" s="438">
        <f t="shared" si="98"/>
        <v>218.08238599999999</v>
      </c>
      <c r="U198" s="438">
        <f t="shared" si="98"/>
        <v>0</v>
      </c>
      <c r="V198" s="438">
        <f t="shared" si="98"/>
        <v>218.08238599999999</v>
      </c>
      <c r="W198" s="438">
        <f t="shared" si="98"/>
        <v>-1.6800000000000002</v>
      </c>
      <c r="X198" s="438">
        <f t="shared" si="98"/>
        <v>0</v>
      </c>
      <c r="Y198" s="438">
        <f t="shared" si="98"/>
        <v>-1.6800000000000002</v>
      </c>
      <c r="Z198" s="438">
        <f t="shared" si="98"/>
        <v>0</v>
      </c>
      <c r="AA198" s="438">
        <f t="shared" si="98"/>
        <v>0</v>
      </c>
      <c r="AB198" s="438">
        <f t="shared" si="98"/>
        <v>0</v>
      </c>
      <c r="AC198" s="438">
        <f t="shared" si="98"/>
        <v>218.08238599999999</v>
      </c>
      <c r="AD198" s="438">
        <f t="shared" si="98"/>
        <v>0</v>
      </c>
      <c r="AE198" s="438">
        <f t="shared" si="98"/>
        <v>218.08238599999999</v>
      </c>
      <c r="AF198" s="438">
        <f t="shared" si="98"/>
        <v>160.21289999999999</v>
      </c>
      <c r="AG198" s="438">
        <f t="shared" si="98"/>
        <v>0</v>
      </c>
      <c r="AH198" s="438">
        <f t="shared" si="98"/>
        <v>160.21289999999999</v>
      </c>
      <c r="AI198" s="438"/>
      <c r="AJ198" s="438"/>
      <c r="AK198" s="438"/>
      <c r="AL198" s="438">
        <f t="shared" si="99"/>
        <v>192.81659999999999</v>
      </c>
      <c r="AM198" s="438">
        <f t="shared" si="99"/>
        <v>0</v>
      </c>
      <c r="AN198" s="438">
        <f t="shared" si="99"/>
        <v>192.81659999999999</v>
      </c>
      <c r="AO198" s="438"/>
      <c r="AP198" s="438"/>
      <c r="AQ198" s="438"/>
      <c r="AR198" s="438">
        <f t="shared" si="100"/>
        <v>19.117996939999998</v>
      </c>
      <c r="AS198" s="438">
        <f t="shared" si="100"/>
        <v>0</v>
      </c>
      <c r="AT198" s="438">
        <f t="shared" si="100"/>
        <v>19.117996939999998</v>
      </c>
      <c r="AU198" s="438">
        <f t="shared" si="100"/>
        <v>138.64188132000001</v>
      </c>
      <c r="AV198" s="438">
        <f t="shared" si="100"/>
        <v>0</v>
      </c>
      <c r="AW198" s="438">
        <f t="shared" si="100"/>
        <v>138.64188132000001</v>
      </c>
      <c r="AX198" s="438">
        <f t="shared" si="100"/>
        <v>157.75987825999999</v>
      </c>
      <c r="AY198" s="438">
        <f t="shared" si="100"/>
        <v>0</v>
      </c>
      <c r="AZ198" s="438">
        <f t="shared" si="100"/>
        <v>157.75987825999999</v>
      </c>
      <c r="BA198" s="438">
        <f t="shared" si="100"/>
        <v>137.41319292</v>
      </c>
      <c r="BB198" s="438">
        <f t="shared" si="100"/>
        <v>0</v>
      </c>
      <c r="BC198" s="438">
        <f t="shared" si="100"/>
        <v>137.41319292</v>
      </c>
      <c r="BD198" s="438">
        <f t="shared" si="100"/>
        <v>1.2286884</v>
      </c>
      <c r="BE198" s="438">
        <f t="shared" si="100"/>
        <v>0</v>
      </c>
      <c r="BF198" s="438">
        <f t="shared" si="100"/>
        <v>1.2286884</v>
      </c>
      <c r="BG198" s="438">
        <f t="shared" si="100"/>
        <v>0</v>
      </c>
      <c r="BH198" s="438">
        <f t="shared" si="100"/>
        <v>0</v>
      </c>
      <c r="BI198" s="438">
        <f t="shared" si="100"/>
        <v>0</v>
      </c>
      <c r="BJ198" s="438">
        <f t="shared" si="100"/>
        <v>79.440504680000004</v>
      </c>
      <c r="BK198" s="438">
        <f t="shared" si="100"/>
        <v>0</v>
      </c>
      <c r="BL198" s="438">
        <f t="shared" si="100"/>
        <v>79.440504680000004</v>
      </c>
      <c r="BM198" s="438">
        <f t="shared" si="100"/>
        <v>64.985093680000006</v>
      </c>
      <c r="BN198" s="438">
        <f t="shared" si="100"/>
        <v>0</v>
      </c>
      <c r="BO198" s="438">
        <f t="shared" si="100"/>
        <v>64.985093680000006</v>
      </c>
      <c r="BP198" s="439">
        <f t="shared" si="89"/>
        <v>63.573167857765469</v>
      </c>
      <c r="BQ198" s="439">
        <f t="shared" si="89"/>
        <v>0</v>
      </c>
      <c r="BR198" s="439">
        <f t="shared" si="89"/>
        <v>63.573167857765469</v>
      </c>
      <c r="BS198" s="439">
        <f t="shared" si="90"/>
        <v>72.339578245443448</v>
      </c>
      <c r="BT198" s="439">
        <f t="shared" si="90"/>
        <v>0</v>
      </c>
      <c r="BU198" s="439">
        <f t="shared" si="90"/>
        <v>72.339578245443448</v>
      </c>
      <c r="BV198" s="430"/>
      <c r="BX198" s="438">
        <f t="shared" si="101"/>
        <v>1.6800000000000002</v>
      </c>
      <c r="BY198" s="438">
        <f t="shared" si="101"/>
        <v>0</v>
      </c>
      <c r="BZ198" s="438">
        <f t="shared" si="101"/>
        <v>1.6800000000000002</v>
      </c>
      <c r="CA198" s="438">
        <f t="shared" si="101"/>
        <v>1.2286884</v>
      </c>
      <c r="CB198" s="438">
        <f t="shared" si="101"/>
        <v>0</v>
      </c>
      <c r="CC198" s="438">
        <f t="shared" si="101"/>
        <v>1.2286884</v>
      </c>
      <c r="CD198" s="444">
        <f t="shared" si="101"/>
        <v>137.41319292</v>
      </c>
      <c r="CE198" s="444">
        <f t="shared" si="101"/>
        <v>0</v>
      </c>
      <c r="CF198" s="444">
        <f t="shared" si="101"/>
        <v>137.41319292</v>
      </c>
      <c r="CG198" s="444">
        <f t="shared" si="101"/>
        <v>-136.96188132</v>
      </c>
      <c r="CH198" s="444">
        <f t="shared" si="101"/>
        <v>0</v>
      </c>
      <c r="CI198" s="444">
        <f t="shared" si="101"/>
        <v>-136.96188132</v>
      </c>
      <c r="CJ198" s="438">
        <f t="shared" si="101"/>
        <v>73.136214285714289</v>
      </c>
      <c r="CK198" s="438">
        <f t="shared" si="101"/>
        <v>0</v>
      </c>
      <c r="CL198" s="438">
        <f t="shared" si="101"/>
        <v>73.136214285714289</v>
      </c>
      <c r="CN198" s="410"/>
      <c r="CO198" s="399">
        <f t="shared" si="82"/>
        <v>1680000.0000000002</v>
      </c>
      <c r="CP198" s="399">
        <f t="shared" si="83"/>
        <v>1228688.3999999999</v>
      </c>
      <c r="CQ198" s="333">
        <f t="shared" si="71"/>
        <v>0</v>
      </c>
      <c r="CR198" s="333">
        <f t="shared" si="71"/>
        <v>0</v>
      </c>
      <c r="CS198" s="333">
        <f t="shared" si="71"/>
        <v>0</v>
      </c>
      <c r="CT198" s="333">
        <f t="shared" si="72"/>
        <v>25.265785999999991</v>
      </c>
      <c r="CU198" s="333">
        <f t="shared" si="72"/>
        <v>0</v>
      </c>
      <c r="CV198" s="333">
        <f t="shared" si="72"/>
        <v>25.265785999999991</v>
      </c>
    </row>
    <row r="199" spans="3:100" ht="19.5" customHeight="1" thickBot="1">
      <c r="D199" s="446" t="s">
        <v>385</v>
      </c>
      <c r="E199" s="447">
        <f t="shared" ref="E199:AH199" si="102">SUM(E194:E198)</f>
        <v>7637.9722000000002</v>
      </c>
      <c r="F199" s="447">
        <f t="shared" si="102"/>
        <v>27855.369100000004</v>
      </c>
      <c r="G199" s="447">
        <f t="shared" si="102"/>
        <v>35493.341300000007</v>
      </c>
      <c r="H199" s="447">
        <f t="shared" si="102"/>
        <v>20.592612000000003</v>
      </c>
      <c r="I199" s="447">
        <f t="shared" si="102"/>
        <v>-20.592612000000059</v>
      </c>
      <c r="J199" s="447">
        <f t="shared" si="102"/>
        <v>-5.8619775700208265E-14</v>
      </c>
      <c r="K199" s="447">
        <f t="shared" si="102"/>
        <v>7658.5648120000005</v>
      </c>
      <c r="L199" s="447">
        <f t="shared" si="102"/>
        <v>27834.776488</v>
      </c>
      <c r="M199" s="447">
        <f t="shared" si="102"/>
        <v>35493.3413</v>
      </c>
      <c r="N199" s="447">
        <f t="shared" si="102"/>
        <v>7658.5648120000005</v>
      </c>
      <c r="O199" s="447">
        <f t="shared" si="102"/>
        <v>27834.776488</v>
      </c>
      <c r="P199" s="447">
        <f t="shared" si="102"/>
        <v>35493.3413</v>
      </c>
      <c r="Q199" s="447">
        <f t="shared" si="102"/>
        <v>134.77894499999999</v>
      </c>
      <c r="R199" s="447">
        <f t="shared" si="102"/>
        <v>-134.77894499999999</v>
      </c>
      <c r="S199" s="447">
        <f t="shared" si="102"/>
        <v>0</v>
      </c>
      <c r="T199" s="447">
        <f t="shared" si="102"/>
        <v>7793.3437569999996</v>
      </c>
      <c r="U199" s="447">
        <f t="shared" si="102"/>
        <v>27699.997543000001</v>
      </c>
      <c r="V199" s="447">
        <f t="shared" si="102"/>
        <v>35493.341300000007</v>
      </c>
      <c r="W199" s="447">
        <f t="shared" si="102"/>
        <v>-52.738</v>
      </c>
      <c r="X199" s="447">
        <f t="shared" si="102"/>
        <v>-135.79285999999999</v>
      </c>
      <c r="Y199" s="447">
        <f t="shared" si="102"/>
        <v>-188.53085999999999</v>
      </c>
      <c r="Z199" s="447">
        <f t="shared" si="102"/>
        <v>0.57999999999999996</v>
      </c>
      <c r="AA199" s="447">
        <f t="shared" si="102"/>
        <v>0</v>
      </c>
      <c r="AB199" s="447">
        <f t="shared" si="102"/>
        <v>0.57999999999999996</v>
      </c>
      <c r="AC199" s="447">
        <f t="shared" si="102"/>
        <v>7793.3437570000006</v>
      </c>
      <c r="AD199" s="447">
        <f t="shared" si="102"/>
        <v>27699.997543000001</v>
      </c>
      <c r="AE199" s="447">
        <f t="shared" si="102"/>
        <v>35493.341300000007</v>
      </c>
      <c r="AF199" s="447">
        <f t="shared" si="102"/>
        <v>6309.5633679999992</v>
      </c>
      <c r="AG199" s="447">
        <f t="shared" si="102"/>
        <v>24455.760775000002</v>
      </c>
      <c r="AH199" s="447">
        <f t="shared" si="102"/>
        <v>30765.324142999998</v>
      </c>
      <c r="AI199" s="447"/>
      <c r="AJ199" s="447"/>
      <c r="AK199" s="447"/>
      <c r="AL199" s="447">
        <f>SUM(AL194:AL198)</f>
        <v>7638.9722000000002</v>
      </c>
      <c r="AM199" s="447">
        <f>SUM(AM194:AM198)</f>
        <v>25735.606789999998</v>
      </c>
      <c r="AN199" s="447">
        <f>SUM(AN194:AN198)</f>
        <v>33374.578990000002</v>
      </c>
      <c r="AO199" s="447"/>
      <c r="AP199" s="447"/>
      <c r="AQ199" s="447"/>
      <c r="AR199" s="447">
        <f t="shared" ref="AR199:BO199" si="103">SUM(AR194:AR198)</f>
        <v>113.77323391</v>
      </c>
      <c r="AS199" s="447">
        <f t="shared" si="103"/>
        <v>3995.1659393600003</v>
      </c>
      <c r="AT199" s="447">
        <f t="shared" si="103"/>
        <v>4108.9391732699996</v>
      </c>
      <c r="AU199" s="447">
        <f t="shared" si="103"/>
        <v>6615.5147253899995</v>
      </c>
      <c r="AV199" s="447">
        <f t="shared" si="103"/>
        <v>19070.228083060003</v>
      </c>
      <c r="AW199" s="447">
        <f t="shared" si="103"/>
        <v>25685.742808449999</v>
      </c>
      <c r="AX199" s="447">
        <f t="shared" si="103"/>
        <v>6729.2879592999998</v>
      </c>
      <c r="AY199" s="447">
        <f t="shared" si="103"/>
        <v>23065.394022419998</v>
      </c>
      <c r="AZ199" s="447">
        <f t="shared" si="103"/>
        <v>29794.681981719998</v>
      </c>
      <c r="BA199" s="447">
        <f t="shared" si="103"/>
        <v>6598.2952363900004</v>
      </c>
      <c r="BB199" s="447">
        <f t="shared" si="103"/>
        <v>18995.264747879995</v>
      </c>
      <c r="BC199" s="447">
        <f t="shared" si="103"/>
        <v>25593.559984269996</v>
      </c>
      <c r="BD199" s="447">
        <f t="shared" si="103"/>
        <v>17.219488999999999</v>
      </c>
      <c r="BE199" s="447">
        <f t="shared" si="103"/>
        <v>74.963335180000001</v>
      </c>
      <c r="BF199" s="447">
        <f t="shared" si="103"/>
        <v>92.182824179999997</v>
      </c>
      <c r="BG199" s="447">
        <f t="shared" si="103"/>
        <v>0.519181</v>
      </c>
      <c r="BH199" s="447">
        <f t="shared" si="103"/>
        <v>0</v>
      </c>
      <c r="BI199" s="447">
        <f t="shared" si="103"/>
        <v>0.519181</v>
      </c>
      <c r="BJ199" s="447">
        <f t="shared" si="103"/>
        <v>1177.8290316099999</v>
      </c>
      <c r="BK199" s="447">
        <f t="shared" si="103"/>
        <v>8629.769459940002</v>
      </c>
      <c r="BL199" s="447">
        <f t="shared" si="103"/>
        <v>9807.598491550003</v>
      </c>
      <c r="BM199" s="447">
        <f t="shared" si="103"/>
        <v>1043.0500866099999</v>
      </c>
      <c r="BN199" s="447">
        <f t="shared" si="103"/>
        <v>8764.5484049400002</v>
      </c>
      <c r="BO199" s="447">
        <f t="shared" si="103"/>
        <v>9807.5984915499994</v>
      </c>
      <c r="BP199" s="448">
        <f t="shared" si="89"/>
        <v>84.886730672542555</v>
      </c>
      <c r="BQ199" s="448">
        <f t="shared" si="89"/>
        <v>68.845594854138142</v>
      </c>
      <c r="BR199" s="448">
        <f t="shared" si="89"/>
        <v>72.367779047192698</v>
      </c>
      <c r="BS199" s="448">
        <f t="shared" si="90"/>
        <v>86.346607683713898</v>
      </c>
      <c r="BT199" s="448">
        <f t="shared" si="90"/>
        <v>83.268577864003447</v>
      </c>
      <c r="BU199" s="448">
        <f t="shared" si="90"/>
        <v>83.944427012060402</v>
      </c>
      <c r="BV199" s="430"/>
      <c r="BX199" s="449">
        <f t="shared" ref="BX199:CI199" si="104">SUM(BX194:BX198)</f>
        <v>52.738</v>
      </c>
      <c r="BY199" s="449">
        <f t="shared" si="104"/>
        <v>135.79285999999999</v>
      </c>
      <c r="BZ199" s="449">
        <f t="shared" si="104"/>
        <v>188.53085999999999</v>
      </c>
      <c r="CA199" s="449">
        <f t="shared" si="104"/>
        <v>17.219488999999999</v>
      </c>
      <c r="CB199" s="449">
        <f t="shared" si="104"/>
        <v>74.963335180000001</v>
      </c>
      <c r="CC199" s="449">
        <f t="shared" si="104"/>
        <v>92.182824179999997</v>
      </c>
      <c r="CD199" s="450">
        <f t="shared" si="104"/>
        <v>5838.8117132000007</v>
      </c>
      <c r="CE199" s="450">
        <f t="shared" si="104"/>
        <v>18889.079701369996</v>
      </c>
      <c r="CF199" s="450">
        <f t="shared" si="104"/>
        <v>24727.891414569996</v>
      </c>
      <c r="CG199" s="450">
        <f t="shared" si="104"/>
        <v>-5803.2932022000005</v>
      </c>
      <c r="CH199" s="450">
        <f t="shared" si="104"/>
        <v>-18828.250176550002</v>
      </c>
      <c r="CI199" s="450">
        <f t="shared" si="104"/>
        <v>-24631.543378750001</v>
      </c>
      <c r="CJ199" s="445">
        <f>IF(CA199=0,0,CA199/BX199*100)</f>
        <v>32.6510087602867</v>
      </c>
      <c r="CK199" s="445">
        <f>IF(CB199=0,0,CB199/BY199*100)</f>
        <v>55.204180234513068</v>
      </c>
      <c r="CL199" s="445">
        <f>IF(CC199=0,0,CC199/BZ199*100)</f>
        <v>48.895350172380269</v>
      </c>
      <c r="CN199" s="410"/>
      <c r="CO199" s="399">
        <f t="shared" si="82"/>
        <v>188530860</v>
      </c>
      <c r="CP199" s="399">
        <f t="shared" si="83"/>
        <v>92182824.179999992</v>
      </c>
      <c r="CQ199" s="333">
        <f t="shared" si="71"/>
        <v>-1</v>
      </c>
      <c r="CR199" s="333">
        <f t="shared" si="71"/>
        <v>2119.7623100000055</v>
      </c>
      <c r="CS199" s="333">
        <f t="shared" si="71"/>
        <v>2118.7623100000055</v>
      </c>
      <c r="CT199" s="333">
        <f t="shared" si="72"/>
        <v>154.37155700000039</v>
      </c>
      <c r="CU199" s="333">
        <f t="shared" si="72"/>
        <v>1964.3907530000033</v>
      </c>
      <c r="CV199" s="333">
        <f t="shared" si="72"/>
        <v>2118.7623100000055</v>
      </c>
    </row>
    <row r="200" spans="3:100" s="463" customFormat="1" ht="13.5" customHeight="1" thickTop="1">
      <c r="C200" s="462"/>
      <c r="T200" s="464">
        <f t="shared" ref="T200:AH200" si="105">T192-T199</f>
        <v>0</v>
      </c>
      <c r="U200" s="464">
        <f t="shared" si="105"/>
        <v>0</v>
      </c>
      <c r="V200" s="464">
        <f t="shared" si="105"/>
        <v>0</v>
      </c>
      <c r="W200" s="464">
        <f t="shared" si="105"/>
        <v>0</v>
      </c>
      <c r="X200" s="464">
        <f t="shared" si="105"/>
        <v>0</v>
      </c>
      <c r="Y200" s="464">
        <f t="shared" si="105"/>
        <v>0</v>
      </c>
      <c r="Z200" s="464">
        <f t="shared" si="105"/>
        <v>0</v>
      </c>
      <c r="AA200" s="464">
        <f t="shared" si="105"/>
        <v>0</v>
      </c>
      <c r="AB200" s="464">
        <f t="shared" si="105"/>
        <v>0</v>
      </c>
      <c r="AC200" s="464">
        <f t="shared" si="105"/>
        <v>0</v>
      </c>
      <c r="AD200" s="464">
        <f t="shared" si="105"/>
        <v>0</v>
      </c>
      <c r="AE200" s="464">
        <f t="shared" si="105"/>
        <v>0</v>
      </c>
      <c r="AF200" s="464">
        <f t="shared" si="105"/>
        <v>0</v>
      </c>
      <c r="AG200" s="464">
        <f t="shared" si="105"/>
        <v>0</v>
      </c>
      <c r="AH200" s="464">
        <f t="shared" si="105"/>
        <v>0</v>
      </c>
      <c r="AI200" s="464"/>
      <c r="AJ200" s="464"/>
      <c r="AK200" s="464"/>
      <c r="AL200" s="464">
        <f>AL192-AL199</f>
        <v>0</v>
      </c>
      <c r="AM200" s="464">
        <f>AM192-AM199</f>
        <v>0</v>
      </c>
      <c r="AN200" s="464">
        <f>AN192-AN199</f>
        <v>0</v>
      </c>
      <c r="AO200" s="464"/>
      <c r="AP200" s="464"/>
      <c r="AQ200" s="464"/>
      <c r="AR200" s="464">
        <f t="shared" ref="AR200:BU200" si="106">AR192-AR199</f>
        <v>0</v>
      </c>
      <c r="AS200" s="464">
        <f t="shared" si="106"/>
        <v>0</v>
      </c>
      <c r="AT200" s="464">
        <f t="shared" si="106"/>
        <v>0</v>
      </c>
      <c r="AU200" s="464">
        <f t="shared" si="106"/>
        <v>0</v>
      </c>
      <c r="AV200" s="464">
        <f t="shared" si="106"/>
        <v>0</v>
      </c>
      <c r="AW200" s="464">
        <f t="shared" si="106"/>
        <v>0</v>
      </c>
      <c r="AX200" s="464">
        <f t="shared" si="106"/>
        <v>0</v>
      </c>
      <c r="AY200" s="464">
        <f t="shared" si="106"/>
        <v>0</v>
      </c>
      <c r="AZ200" s="464">
        <f t="shared" si="106"/>
        <v>0</v>
      </c>
      <c r="BA200" s="464">
        <f t="shared" si="106"/>
        <v>0</v>
      </c>
      <c r="BB200" s="464">
        <f t="shared" si="106"/>
        <v>0</v>
      </c>
      <c r="BC200" s="464">
        <f t="shared" si="106"/>
        <v>0</v>
      </c>
      <c r="BD200" s="464">
        <f t="shared" si="106"/>
        <v>0</v>
      </c>
      <c r="BE200" s="464">
        <f t="shared" si="106"/>
        <v>0</v>
      </c>
      <c r="BF200" s="464">
        <f t="shared" si="106"/>
        <v>0</v>
      </c>
      <c r="BG200" s="464">
        <f t="shared" si="106"/>
        <v>0</v>
      </c>
      <c r="BH200" s="464">
        <f t="shared" si="106"/>
        <v>0</v>
      </c>
      <c r="BI200" s="464">
        <f t="shared" si="106"/>
        <v>0</v>
      </c>
      <c r="BJ200" s="464">
        <f t="shared" si="106"/>
        <v>0</v>
      </c>
      <c r="BK200" s="464">
        <f t="shared" si="106"/>
        <v>0</v>
      </c>
      <c r="BL200" s="464">
        <f t="shared" si="106"/>
        <v>0</v>
      </c>
      <c r="BM200" s="464">
        <f t="shared" si="106"/>
        <v>0</v>
      </c>
      <c r="BN200" s="464">
        <f t="shared" si="106"/>
        <v>0</v>
      </c>
      <c r="BO200" s="464">
        <f t="shared" si="106"/>
        <v>0</v>
      </c>
      <c r="BP200" s="464">
        <f t="shared" si="106"/>
        <v>0</v>
      </c>
      <c r="BQ200" s="464">
        <f t="shared" si="106"/>
        <v>0</v>
      </c>
      <c r="BR200" s="464">
        <f t="shared" si="106"/>
        <v>0</v>
      </c>
      <c r="BS200" s="464">
        <f t="shared" si="106"/>
        <v>0</v>
      </c>
      <c r="BT200" s="464">
        <f t="shared" si="106"/>
        <v>0</v>
      </c>
      <c r="BU200" s="464">
        <f t="shared" si="106"/>
        <v>0</v>
      </c>
      <c r="BV200" s="464"/>
      <c r="BW200" s="462"/>
      <c r="CM200" s="465"/>
      <c r="CN200" s="340"/>
      <c r="CO200" s="341"/>
      <c r="CP200" s="341"/>
    </row>
    <row r="201" spans="3:100">
      <c r="CD201" s="463"/>
      <c r="CE201" s="463"/>
      <c r="CF201" s="463"/>
      <c r="CG201" s="463"/>
      <c r="CH201" s="463"/>
      <c r="CI201" s="463"/>
    </row>
    <row r="202" spans="3:100">
      <c r="CD202" s="463"/>
      <c r="CE202" s="463"/>
      <c r="CF202" s="463"/>
      <c r="CG202" s="463"/>
      <c r="CH202" s="463"/>
      <c r="CI202" s="463"/>
    </row>
    <row r="203" spans="3:100" s="463" customFormat="1">
      <c r="C203" s="462"/>
      <c r="E203" s="464">
        <f t="shared" ref="E203:AH203" si="107">E192-E199</f>
        <v>0</v>
      </c>
      <c r="F203" s="464">
        <f t="shared" si="107"/>
        <v>0</v>
      </c>
      <c r="G203" s="464">
        <f t="shared" si="107"/>
        <v>0</v>
      </c>
      <c r="H203" s="464">
        <f t="shared" si="107"/>
        <v>0</v>
      </c>
      <c r="I203" s="464">
        <f t="shared" si="107"/>
        <v>0</v>
      </c>
      <c r="J203" s="464">
        <f t="shared" si="107"/>
        <v>0</v>
      </c>
      <c r="K203" s="464">
        <f t="shared" si="107"/>
        <v>0</v>
      </c>
      <c r="L203" s="464">
        <f t="shared" si="107"/>
        <v>0</v>
      </c>
      <c r="M203" s="464">
        <f t="shared" si="107"/>
        <v>0</v>
      </c>
      <c r="N203" s="464">
        <f t="shared" si="107"/>
        <v>0</v>
      </c>
      <c r="O203" s="464">
        <f t="shared" si="107"/>
        <v>0</v>
      </c>
      <c r="P203" s="464">
        <f t="shared" si="107"/>
        <v>0</v>
      </c>
      <c r="Q203" s="464">
        <f t="shared" si="107"/>
        <v>0</v>
      </c>
      <c r="R203" s="464">
        <f t="shared" si="107"/>
        <v>0</v>
      </c>
      <c r="S203" s="464">
        <f t="shared" si="107"/>
        <v>0</v>
      </c>
      <c r="T203" s="464">
        <f t="shared" si="107"/>
        <v>0</v>
      </c>
      <c r="U203" s="464">
        <f t="shared" si="107"/>
        <v>0</v>
      </c>
      <c r="V203" s="464">
        <f t="shared" si="107"/>
        <v>0</v>
      </c>
      <c r="W203" s="464">
        <f t="shared" si="107"/>
        <v>0</v>
      </c>
      <c r="X203" s="464">
        <f t="shared" si="107"/>
        <v>0</v>
      </c>
      <c r="Y203" s="464">
        <f t="shared" si="107"/>
        <v>0</v>
      </c>
      <c r="Z203" s="464">
        <f t="shared" si="107"/>
        <v>0</v>
      </c>
      <c r="AA203" s="464">
        <f t="shared" si="107"/>
        <v>0</v>
      </c>
      <c r="AB203" s="464">
        <f t="shared" si="107"/>
        <v>0</v>
      </c>
      <c r="AC203" s="464">
        <f t="shared" si="107"/>
        <v>0</v>
      </c>
      <c r="AD203" s="464">
        <f t="shared" si="107"/>
        <v>0</v>
      </c>
      <c r="AE203" s="464">
        <f t="shared" si="107"/>
        <v>0</v>
      </c>
      <c r="AF203" s="464">
        <f t="shared" si="107"/>
        <v>0</v>
      </c>
      <c r="AG203" s="464">
        <f t="shared" si="107"/>
        <v>0</v>
      </c>
      <c r="AH203" s="464">
        <f t="shared" si="107"/>
        <v>0</v>
      </c>
      <c r="AI203" s="464"/>
      <c r="AJ203" s="464"/>
      <c r="AK203" s="464"/>
      <c r="AL203" s="464">
        <f>AL192-AL199</f>
        <v>0</v>
      </c>
      <c r="AM203" s="464">
        <f>AM192-AM199</f>
        <v>0</v>
      </c>
      <c r="AN203" s="464">
        <f>AN192-AN199</f>
        <v>0</v>
      </c>
      <c r="AO203" s="464"/>
      <c r="AP203" s="464"/>
      <c r="AQ203" s="464"/>
      <c r="AR203" s="464">
        <f t="shared" ref="AR203:BU203" si="108">AR192-AR199</f>
        <v>0</v>
      </c>
      <c r="AS203" s="464">
        <f t="shared" si="108"/>
        <v>0</v>
      </c>
      <c r="AT203" s="464">
        <f t="shared" si="108"/>
        <v>0</v>
      </c>
      <c r="AU203" s="464">
        <f t="shared" si="108"/>
        <v>0</v>
      </c>
      <c r="AV203" s="464">
        <f t="shared" si="108"/>
        <v>0</v>
      </c>
      <c r="AW203" s="464">
        <f t="shared" si="108"/>
        <v>0</v>
      </c>
      <c r="AX203" s="464">
        <f t="shared" si="108"/>
        <v>0</v>
      </c>
      <c r="AY203" s="464">
        <f t="shared" si="108"/>
        <v>0</v>
      </c>
      <c r="AZ203" s="464">
        <f t="shared" si="108"/>
        <v>0</v>
      </c>
      <c r="BA203" s="464">
        <f t="shared" si="108"/>
        <v>0</v>
      </c>
      <c r="BB203" s="464">
        <f t="shared" si="108"/>
        <v>0</v>
      </c>
      <c r="BC203" s="464">
        <f t="shared" si="108"/>
        <v>0</v>
      </c>
      <c r="BD203" s="464">
        <f t="shared" si="108"/>
        <v>0</v>
      </c>
      <c r="BE203" s="464">
        <f t="shared" si="108"/>
        <v>0</v>
      </c>
      <c r="BF203" s="464">
        <f t="shared" si="108"/>
        <v>0</v>
      </c>
      <c r="BG203" s="464">
        <f t="shared" si="108"/>
        <v>0</v>
      </c>
      <c r="BH203" s="464">
        <f t="shared" si="108"/>
        <v>0</v>
      </c>
      <c r="BI203" s="464">
        <f t="shared" si="108"/>
        <v>0</v>
      </c>
      <c r="BJ203" s="464">
        <f t="shared" si="108"/>
        <v>0</v>
      </c>
      <c r="BK203" s="464">
        <f t="shared" si="108"/>
        <v>0</v>
      </c>
      <c r="BL203" s="464">
        <f t="shared" si="108"/>
        <v>0</v>
      </c>
      <c r="BM203" s="464">
        <f t="shared" si="108"/>
        <v>0</v>
      </c>
      <c r="BN203" s="464">
        <f t="shared" si="108"/>
        <v>0</v>
      </c>
      <c r="BO203" s="464">
        <f t="shared" si="108"/>
        <v>0</v>
      </c>
      <c r="BP203" s="464">
        <f t="shared" si="108"/>
        <v>0</v>
      </c>
      <c r="BQ203" s="464">
        <f t="shared" si="108"/>
        <v>0</v>
      </c>
      <c r="BR203" s="464">
        <f t="shared" si="108"/>
        <v>0</v>
      </c>
      <c r="BS203" s="464">
        <f t="shared" si="108"/>
        <v>0</v>
      </c>
      <c r="BT203" s="464">
        <f t="shared" si="108"/>
        <v>0</v>
      </c>
      <c r="BU203" s="464">
        <f t="shared" si="108"/>
        <v>0</v>
      </c>
      <c r="BV203" s="464"/>
      <c r="BW203" s="462"/>
      <c r="BX203" s="464">
        <f t="shared" ref="BX203:CL203" si="109">BX192-BX199</f>
        <v>0</v>
      </c>
      <c r="BY203" s="464">
        <f t="shared" si="109"/>
        <v>0</v>
      </c>
      <c r="BZ203" s="464">
        <f t="shared" si="109"/>
        <v>0</v>
      </c>
      <c r="CA203" s="464">
        <f t="shared" si="109"/>
        <v>0</v>
      </c>
      <c r="CB203" s="464">
        <f t="shared" si="109"/>
        <v>0</v>
      </c>
      <c r="CC203" s="464">
        <f t="shared" si="109"/>
        <v>0</v>
      </c>
      <c r="CD203" s="464">
        <f t="shared" si="109"/>
        <v>0</v>
      </c>
      <c r="CE203" s="464">
        <f t="shared" si="109"/>
        <v>0</v>
      </c>
      <c r="CF203" s="464">
        <f t="shared" si="109"/>
        <v>0</v>
      </c>
      <c r="CG203" s="464">
        <f t="shared" si="109"/>
        <v>0</v>
      </c>
      <c r="CH203" s="464">
        <f t="shared" si="109"/>
        <v>0</v>
      </c>
      <c r="CI203" s="464">
        <f t="shared" si="109"/>
        <v>0</v>
      </c>
      <c r="CJ203" s="464">
        <f t="shared" si="109"/>
        <v>0</v>
      </c>
      <c r="CK203" s="464">
        <f t="shared" si="109"/>
        <v>0</v>
      </c>
      <c r="CL203" s="464">
        <f t="shared" si="109"/>
        <v>0</v>
      </c>
      <c r="CM203" s="465"/>
      <c r="CN203" s="340"/>
      <c r="CO203" s="341"/>
      <c r="CP203" s="341"/>
    </row>
    <row r="204" spans="3:100">
      <c r="CD204" s="463"/>
      <c r="CE204" s="463"/>
      <c r="CF204" s="463"/>
      <c r="CG204" s="463"/>
      <c r="CH204" s="463"/>
      <c r="CI204" s="463"/>
    </row>
    <row r="205" spans="3:100">
      <c r="CD205" s="463"/>
      <c r="CE205" s="463"/>
      <c r="CF205" s="463"/>
      <c r="CG205" s="463"/>
      <c r="CH205" s="463"/>
      <c r="CI205" s="463"/>
    </row>
    <row r="206" spans="3:100">
      <c r="CD206" s="463"/>
      <c r="CE206" s="463"/>
      <c r="CF206" s="463"/>
      <c r="CG206" s="463"/>
      <c r="CH206" s="463"/>
      <c r="CI206" s="463"/>
    </row>
  </sheetData>
  <sheetProtection selectLockedCells="1" selectUnlockedCells="1"/>
  <autoFilter ref="C11:CM192"/>
  <mergeCells count="46">
    <mergeCell ref="BR1:BU1"/>
    <mergeCell ref="BK2:BL2"/>
    <mergeCell ref="BR2:BU2"/>
    <mergeCell ref="K5:M5"/>
    <mergeCell ref="T5:V5"/>
    <mergeCell ref="AC5:AE5"/>
    <mergeCell ref="AF5:AH5"/>
    <mergeCell ref="AL5:AN5"/>
    <mergeCell ref="AR5:AT5"/>
    <mergeCell ref="AU5:AW5"/>
    <mergeCell ref="AX5:AZ5"/>
    <mergeCell ref="BG5:BI5"/>
    <mergeCell ref="BJ5:BL5"/>
    <mergeCell ref="E10:G10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I10:AK10"/>
    <mergeCell ref="AL10:AN10"/>
    <mergeCell ref="AO10:AQ10"/>
    <mergeCell ref="CT10:CV10"/>
    <mergeCell ref="C12:D12"/>
    <mergeCell ref="BJ10:BL10"/>
    <mergeCell ref="BM10:BO10"/>
    <mergeCell ref="BP10:BR10"/>
    <mergeCell ref="BS10:BU10"/>
    <mergeCell ref="BX10:BZ10"/>
    <mergeCell ref="CA10:CC10"/>
    <mergeCell ref="AR10:AT10"/>
    <mergeCell ref="AU10:AW10"/>
    <mergeCell ref="C13:D13"/>
    <mergeCell ref="C14:D14"/>
    <mergeCell ref="CD10:CF10"/>
    <mergeCell ref="CG10:CI10"/>
    <mergeCell ref="CJ10:CL10"/>
    <mergeCell ref="CQ10:CS10"/>
    <mergeCell ref="AX10:AZ10"/>
    <mergeCell ref="BA10:BC10"/>
    <mergeCell ref="BD10:BF10"/>
    <mergeCell ref="BG10:BI10"/>
  </mergeCells>
  <pageMargins left="0.23622047244094491" right="0.19685039370078741" top="0.35433070866141736" bottom="0.74803149606299213" header="0.19685039370078741" footer="0.15748031496062992"/>
  <pageSetup scale="95" orientation="landscape" r:id="rId1"/>
  <headerFooter alignWithMargins="0">
    <oddHeader>&amp;R&amp;8&amp;P</oddHeader>
    <oddFooter>&amp;L&amp;8แหล่งข้อมูล : จากระบบ MIS ของ GFMIS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tabColor rgb="FF92D050"/>
  </sheetPr>
  <dimension ref="A1:J10"/>
  <sheetViews>
    <sheetView topLeftCell="A5" workbookViewId="0">
      <selection activeCell="B8" sqref="B8"/>
    </sheetView>
  </sheetViews>
  <sheetFormatPr defaultRowHeight="18"/>
  <cols>
    <col min="1" max="1" width="39.7109375" style="61" customWidth="1"/>
    <col min="2" max="2" width="22.7109375" style="61" customWidth="1"/>
    <col min="3" max="3" width="19.140625" style="61" customWidth="1"/>
    <col min="4" max="4" width="16.5703125" style="61" customWidth="1"/>
    <col min="5" max="5" width="18.28515625" style="61" customWidth="1"/>
    <col min="6" max="6" width="17" style="61" customWidth="1"/>
    <col min="7" max="10" width="18.28515625" style="61" customWidth="1"/>
    <col min="11" max="16384" width="9.140625" style="61"/>
  </cols>
  <sheetData>
    <row r="1" spans="1:10" s="49" customFormat="1" ht="38.25" customHeight="1">
      <c r="A1" s="724" t="s">
        <v>0</v>
      </c>
      <c r="B1" s="724"/>
      <c r="C1" s="724"/>
      <c r="D1" s="724"/>
      <c r="E1" s="724"/>
      <c r="F1" s="724"/>
    </row>
    <row r="2" spans="1:10" s="49" customFormat="1" ht="36" customHeight="1">
      <c r="A2" s="724" t="s">
        <v>204</v>
      </c>
      <c r="B2" s="724"/>
      <c r="C2" s="724"/>
      <c r="D2" s="724"/>
      <c r="E2" s="724"/>
      <c r="F2" s="724"/>
    </row>
    <row r="3" spans="1:10" s="49" customFormat="1" ht="47.25" customHeight="1">
      <c r="A3" s="725" t="s">
        <v>390</v>
      </c>
      <c r="B3" s="725"/>
      <c r="C3" s="725"/>
      <c r="D3" s="725"/>
      <c r="E3" s="725"/>
      <c r="F3" s="725"/>
    </row>
    <row r="4" spans="1:10" s="49" customFormat="1" ht="12" hidden="1" customHeight="1">
      <c r="A4" s="50"/>
      <c r="B4" s="50"/>
      <c r="C4" s="50"/>
      <c r="D4" s="50"/>
    </row>
    <row r="5" spans="1:10" s="49" customFormat="1" ht="4.5" customHeight="1" thickBot="1">
      <c r="A5" s="51"/>
      <c r="B5" s="52">
        <v>2552</v>
      </c>
      <c r="C5" s="51"/>
      <c r="D5" s="51"/>
    </row>
    <row r="6" spans="1:10" s="54" customFormat="1" ht="106.5" customHeight="1" thickTop="1" thickBot="1">
      <c r="A6" s="193" t="s">
        <v>216</v>
      </c>
      <c r="B6" s="194" t="s">
        <v>3</v>
      </c>
      <c r="C6" s="195" t="s">
        <v>4</v>
      </c>
      <c r="D6" s="195" t="s">
        <v>5</v>
      </c>
      <c r="E6" s="53" t="s">
        <v>305</v>
      </c>
      <c r="F6" s="53" t="s">
        <v>79</v>
      </c>
    </row>
    <row r="7" spans="1:10" s="49" customFormat="1" ht="60" customHeight="1" thickTop="1" thickBot="1">
      <c r="A7" s="253" t="s">
        <v>2</v>
      </c>
      <c r="B7" s="189">
        <v>35493.341300000007</v>
      </c>
      <c r="C7" s="264">
        <v>25685.742808449999</v>
      </c>
      <c r="D7" s="190">
        <v>72.367779047192698</v>
      </c>
      <c r="E7" s="281">
        <v>89.01</v>
      </c>
      <c r="F7" s="275">
        <f>E7-D7</f>
        <v>16.642220952807307</v>
      </c>
      <c r="G7" s="55"/>
      <c r="H7" s="56"/>
      <c r="I7" s="57"/>
      <c r="J7" s="58"/>
    </row>
    <row r="8" spans="1:10" s="49" customFormat="1" ht="60" customHeight="1" thickTop="1" thickBot="1">
      <c r="A8" s="252" t="s">
        <v>80</v>
      </c>
      <c r="B8" s="191">
        <v>7793.3437570000006</v>
      </c>
      <c r="C8" s="265">
        <v>6615.5147253900004</v>
      </c>
      <c r="D8" s="192">
        <v>84.886730672542569</v>
      </c>
      <c r="E8" s="275" t="s">
        <v>207</v>
      </c>
      <c r="F8" s="275" t="s">
        <v>207</v>
      </c>
      <c r="G8" s="59"/>
      <c r="H8" s="60"/>
      <c r="I8" s="57"/>
      <c r="J8" s="58"/>
    </row>
    <row r="9" spans="1:10" s="49" customFormat="1" ht="60" customHeight="1" thickTop="1" thickBot="1">
      <c r="A9" s="252" t="s">
        <v>81</v>
      </c>
      <c r="B9" s="191">
        <v>27699.997543000001</v>
      </c>
      <c r="C9" s="265">
        <v>19070.228083059996</v>
      </c>
      <c r="D9" s="192">
        <v>68.845594854138128</v>
      </c>
      <c r="E9" s="275">
        <v>86</v>
      </c>
      <c r="F9" s="275">
        <f>E9-D9</f>
        <v>17.154405145861872</v>
      </c>
      <c r="G9" s="55"/>
      <c r="H9" s="56"/>
      <c r="I9" s="57"/>
      <c r="J9" s="58"/>
    </row>
    <row r="10" spans="1:10" s="62" customFormat="1" ht="23.25" customHeight="1" thickTop="1">
      <c r="A10" s="61"/>
      <c r="C10" s="63"/>
    </row>
  </sheetData>
  <mergeCells count="3">
    <mergeCell ref="A1:F1"/>
    <mergeCell ref="A2:F2"/>
    <mergeCell ref="A3:F3"/>
  </mergeCells>
  <phoneticPr fontId="0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tabColor theme="7" tint="-0.249977111117893"/>
  </sheetPr>
  <dimension ref="A1:C14"/>
  <sheetViews>
    <sheetView topLeftCell="A4" zoomScale="90" zoomScaleNormal="90" workbookViewId="0">
      <selection activeCell="E12" sqref="E12"/>
    </sheetView>
  </sheetViews>
  <sheetFormatPr defaultRowHeight="37.5"/>
  <cols>
    <col min="1" max="1" width="18.140625" style="41" customWidth="1"/>
    <col min="2" max="2" width="43.5703125" style="258" customWidth="1"/>
    <col min="3" max="3" width="41.5703125" customWidth="1"/>
  </cols>
  <sheetData>
    <row r="1" spans="1:3" ht="73.5" customHeight="1">
      <c r="A1" s="726" t="s">
        <v>247</v>
      </c>
      <c r="B1" s="726"/>
      <c r="C1" s="726"/>
    </row>
    <row r="2" spans="1:3" ht="71.25" customHeight="1">
      <c r="A2" s="45" t="s">
        <v>63</v>
      </c>
      <c r="B2" s="178" t="s">
        <v>61</v>
      </c>
      <c r="C2" s="263" t="s">
        <v>62</v>
      </c>
    </row>
    <row r="3" spans="1:3" ht="48.75" customHeight="1">
      <c r="A3" s="46" t="s">
        <v>235</v>
      </c>
      <c r="B3" s="254">
        <v>0.55000000000000004</v>
      </c>
      <c r="C3" s="199">
        <v>1.83</v>
      </c>
    </row>
    <row r="4" spans="1:3" ht="48" customHeight="1">
      <c r="A4" s="46" t="s">
        <v>236</v>
      </c>
      <c r="B4" s="254">
        <v>3.5</v>
      </c>
      <c r="C4" s="199">
        <v>5.7</v>
      </c>
    </row>
    <row r="5" spans="1:3" ht="48.75" customHeight="1">
      <c r="A5" s="46" t="s">
        <v>237</v>
      </c>
      <c r="B5" s="254">
        <v>6.5</v>
      </c>
      <c r="C5" s="199">
        <v>8.65</v>
      </c>
    </row>
    <row r="6" spans="1:3" ht="49.5" customHeight="1">
      <c r="A6" s="203" t="s">
        <v>238</v>
      </c>
      <c r="B6" s="257">
        <v>10.5</v>
      </c>
      <c r="C6" s="202">
        <v>13.58</v>
      </c>
    </row>
    <row r="7" spans="1:3">
      <c r="A7" s="203" t="s">
        <v>239</v>
      </c>
      <c r="B7" s="259">
        <v>17.5</v>
      </c>
      <c r="C7" s="203">
        <v>20.22</v>
      </c>
    </row>
    <row r="8" spans="1:3">
      <c r="A8" s="203" t="s">
        <v>240</v>
      </c>
      <c r="B8" s="259">
        <v>25</v>
      </c>
      <c r="C8" s="203">
        <v>28.36</v>
      </c>
    </row>
    <row r="9" spans="1:3">
      <c r="A9" s="46" t="s">
        <v>241</v>
      </c>
      <c r="B9" s="262">
        <v>33</v>
      </c>
      <c r="C9" s="46">
        <v>37.93</v>
      </c>
    </row>
    <row r="10" spans="1:3">
      <c r="A10" s="46" t="s">
        <v>242</v>
      </c>
      <c r="B10" s="262">
        <v>41</v>
      </c>
      <c r="C10" s="46">
        <v>47.01</v>
      </c>
    </row>
    <row r="11" spans="1:3">
      <c r="A11" s="46" t="s">
        <v>243</v>
      </c>
      <c r="B11" s="262">
        <v>52</v>
      </c>
      <c r="C11" s="46">
        <v>57.52</v>
      </c>
    </row>
    <row r="12" spans="1:3">
      <c r="A12" s="260" t="s">
        <v>244</v>
      </c>
      <c r="B12" s="261">
        <v>61</v>
      </c>
      <c r="C12" s="260">
        <v>67.22</v>
      </c>
    </row>
    <row r="13" spans="1:3">
      <c r="A13" s="260" t="s">
        <v>245</v>
      </c>
      <c r="B13" s="261">
        <v>70</v>
      </c>
      <c r="C13" s="260">
        <v>77.66</v>
      </c>
    </row>
    <row r="14" spans="1:3">
      <c r="A14" s="260" t="s">
        <v>246</v>
      </c>
      <c r="B14" s="261">
        <v>86</v>
      </c>
      <c r="C14" s="260">
        <v>89.01</v>
      </c>
    </row>
  </sheetData>
  <mergeCells count="1">
    <mergeCell ref="A1:C1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tabColor theme="9" tint="-0.249977111117893"/>
  </sheetPr>
  <dimension ref="A1:D6"/>
  <sheetViews>
    <sheetView zoomScale="90" zoomScaleNormal="90" workbookViewId="0">
      <selection activeCell="B9" sqref="B9"/>
    </sheetView>
  </sheetViews>
  <sheetFormatPr defaultRowHeight="12.75"/>
  <cols>
    <col min="1" max="1" width="18.140625" style="41" customWidth="1"/>
    <col min="2" max="2" width="43.5703125" style="42" customWidth="1"/>
    <col min="3" max="3" width="41.5703125" customWidth="1"/>
    <col min="4" max="4" width="25.28515625" style="41" customWidth="1"/>
  </cols>
  <sheetData>
    <row r="1" spans="1:4" ht="73.5" customHeight="1">
      <c r="A1" s="727" t="s">
        <v>248</v>
      </c>
      <c r="B1" s="727"/>
      <c r="C1" s="727"/>
      <c r="D1" s="727"/>
    </row>
    <row r="2" spans="1:4" ht="71.25" customHeight="1">
      <c r="A2" s="45" t="s">
        <v>60</v>
      </c>
      <c r="B2" s="178" t="s">
        <v>61</v>
      </c>
      <c r="C2" s="181" t="s">
        <v>62</v>
      </c>
      <c r="D2" s="182" t="s">
        <v>63</v>
      </c>
    </row>
    <row r="3" spans="1:4" ht="48.75" customHeight="1">
      <c r="A3" s="46">
        <v>1</v>
      </c>
      <c r="B3" s="254">
        <v>6.5</v>
      </c>
      <c r="C3" s="199">
        <v>8.65</v>
      </c>
      <c r="D3" s="46" t="s">
        <v>64</v>
      </c>
    </row>
    <row r="4" spans="1:4" ht="48" customHeight="1">
      <c r="A4" s="179">
        <v>2</v>
      </c>
      <c r="B4" s="255">
        <v>25</v>
      </c>
      <c r="C4" s="200">
        <v>28.36</v>
      </c>
      <c r="D4" s="179" t="s">
        <v>65</v>
      </c>
    </row>
    <row r="5" spans="1:4" ht="48.75" customHeight="1">
      <c r="A5" s="180">
        <v>3</v>
      </c>
      <c r="B5" s="256">
        <v>52</v>
      </c>
      <c r="C5" s="201">
        <v>57.52</v>
      </c>
      <c r="D5" s="180" t="s">
        <v>66</v>
      </c>
    </row>
    <row r="6" spans="1:4" ht="49.5" customHeight="1">
      <c r="A6" s="203">
        <v>4</v>
      </c>
      <c r="B6" s="257">
        <v>86</v>
      </c>
      <c r="C6" s="202">
        <v>89.01</v>
      </c>
      <c r="D6" s="203" t="s">
        <v>67</v>
      </c>
    </row>
  </sheetData>
  <mergeCells count="1">
    <mergeCell ref="A1:D1"/>
  </mergeCells>
  <phoneticPr fontId="79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tabColor rgb="FFFFFF00"/>
  </sheetPr>
  <dimension ref="A1:IL113"/>
  <sheetViews>
    <sheetView workbookViewId="0">
      <pane xSplit="10" ySplit="4" topLeftCell="FE5" activePane="bottomRight" state="frozen"/>
      <selection pane="topRight" activeCell="AM1" sqref="AM1"/>
      <selection pane="bottomLeft" activeCell="A4" sqref="A4"/>
      <selection pane="bottomRight" activeCell="FY9" sqref="FY9"/>
    </sheetView>
  </sheetViews>
  <sheetFormatPr defaultColWidth="12.85546875" defaultRowHeight="18"/>
  <cols>
    <col min="1" max="1" width="11.140625" style="137" customWidth="1"/>
    <col min="2" max="2" width="8.7109375" style="135" customWidth="1"/>
    <col min="3" max="6" width="7.7109375" style="139" hidden="1" customWidth="1"/>
    <col min="7" max="18" width="7" style="139" hidden="1" customWidth="1"/>
    <col min="19" max="19" width="7" style="138" hidden="1" customWidth="1"/>
    <col min="20" max="20" width="0.140625" style="138" hidden="1" customWidth="1"/>
    <col min="21" max="142" width="7" style="138" hidden="1" customWidth="1"/>
    <col min="143" max="166" width="7" style="138" customWidth="1"/>
    <col min="167" max="171" width="7.28515625" style="138" customWidth="1"/>
    <col min="172" max="173" width="7.140625" style="138" customWidth="1"/>
    <col min="174" max="175" width="7.28515625" style="138" customWidth="1"/>
    <col min="176" max="177" width="7.140625" style="138" customWidth="1"/>
    <col min="178" max="179" width="7.28515625" style="138" customWidth="1"/>
    <col min="180" max="181" width="7.140625" style="138" customWidth="1"/>
    <col min="182" max="182" width="7.28515625" style="138" customWidth="1"/>
    <col min="183" max="16384" width="12.85546875" style="138"/>
  </cols>
  <sheetData>
    <row r="1" spans="1:246" s="147" customFormat="1" ht="31.5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731" t="s">
        <v>223</v>
      </c>
      <c r="AV1" s="731"/>
      <c r="AW1" s="731"/>
      <c r="AX1" s="731"/>
      <c r="AY1" s="731"/>
      <c r="AZ1" s="731"/>
      <c r="BA1" s="731"/>
      <c r="BB1" s="731"/>
      <c r="BC1" s="731"/>
      <c r="BD1" s="731"/>
      <c r="BE1" s="731"/>
      <c r="BF1" s="731"/>
      <c r="BG1" s="731"/>
      <c r="BH1" s="731"/>
      <c r="BI1" s="731"/>
      <c r="BJ1" s="731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187"/>
      <c r="FL1" s="187"/>
      <c r="FM1" s="187"/>
      <c r="FN1" s="187"/>
      <c r="FO1" s="187"/>
      <c r="FP1" s="187"/>
      <c r="FQ1" s="187"/>
      <c r="FR1" s="187"/>
      <c r="FS1" s="187"/>
      <c r="FT1" s="187"/>
      <c r="FU1" s="187"/>
      <c r="FV1" s="187"/>
      <c r="FW1" s="187"/>
      <c r="FX1" s="187"/>
      <c r="FY1" s="187"/>
      <c r="FZ1" s="187"/>
      <c r="GA1" s="187"/>
      <c r="GB1" s="187"/>
      <c r="GC1" s="187"/>
      <c r="GD1" s="187"/>
      <c r="GE1" s="187"/>
      <c r="GF1" s="187"/>
      <c r="GG1" s="187"/>
      <c r="GH1" s="187"/>
      <c r="GI1" s="187"/>
      <c r="GJ1" s="187"/>
      <c r="GK1" s="187"/>
      <c r="GL1" s="187"/>
      <c r="GM1" s="187"/>
      <c r="GN1" s="187"/>
      <c r="GO1" s="187"/>
      <c r="GP1" s="187"/>
      <c r="GQ1" s="187"/>
      <c r="GR1" s="187"/>
      <c r="GS1" s="187"/>
      <c r="GT1" s="187"/>
      <c r="GU1" s="187"/>
      <c r="GV1" s="187"/>
      <c r="GW1" s="187"/>
      <c r="GX1" s="187"/>
      <c r="GY1" s="187"/>
      <c r="GZ1" s="187"/>
      <c r="HA1" s="187"/>
      <c r="HB1" s="187"/>
      <c r="HC1" s="187"/>
      <c r="HD1" s="187"/>
      <c r="HE1" s="187"/>
      <c r="HF1" s="187"/>
      <c r="HG1" s="187"/>
      <c r="HH1" s="187"/>
      <c r="HI1" s="187"/>
      <c r="HJ1" s="187"/>
      <c r="HK1" s="187"/>
      <c r="HL1" s="187"/>
      <c r="HM1" s="187"/>
      <c r="HN1" s="187"/>
      <c r="HO1" s="187"/>
      <c r="HP1" s="187"/>
      <c r="HQ1" s="187"/>
      <c r="HR1" s="187"/>
      <c r="HS1" s="187"/>
      <c r="HT1" s="187"/>
      <c r="HU1" s="187"/>
      <c r="HV1" s="187"/>
      <c r="HW1" s="187"/>
      <c r="HX1" s="187"/>
      <c r="HY1" s="187"/>
      <c r="HZ1" s="187"/>
      <c r="IA1" s="187"/>
      <c r="IB1" s="187"/>
      <c r="IC1" s="187"/>
      <c r="ID1" s="187"/>
      <c r="IE1" s="187"/>
      <c r="IF1" s="187"/>
      <c r="IG1" s="187"/>
      <c r="IH1" s="187"/>
      <c r="II1" s="187"/>
      <c r="IJ1" s="187"/>
      <c r="IK1" s="187"/>
      <c r="IL1" s="187"/>
    </row>
    <row r="2" spans="1:246" s="147" customFormat="1" ht="31.5">
      <c r="A2" s="735" t="s">
        <v>260</v>
      </c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  <c r="AB2" s="735"/>
      <c r="AC2" s="735"/>
      <c r="AD2" s="735"/>
      <c r="AE2" s="735"/>
      <c r="AF2" s="735"/>
      <c r="AG2" s="735"/>
      <c r="AH2" s="735"/>
      <c r="AI2" s="735"/>
      <c r="AJ2" s="735"/>
      <c r="AK2" s="735"/>
      <c r="AL2" s="735"/>
      <c r="AM2" s="187"/>
      <c r="AN2" s="187"/>
      <c r="AO2" s="187"/>
      <c r="AP2" s="187"/>
      <c r="AQ2" s="187"/>
      <c r="AR2" s="187"/>
      <c r="AS2" s="187"/>
      <c r="AT2" s="187"/>
      <c r="AU2" s="731" t="s">
        <v>204</v>
      </c>
      <c r="AV2" s="731"/>
      <c r="AW2" s="731"/>
      <c r="AX2" s="731"/>
      <c r="AY2" s="731"/>
      <c r="AZ2" s="731"/>
      <c r="BA2" s="731"/>
      <c r="BB2" s="731"/>
      <c r="BC2" s="731"/>
      <c r="BD2" s="731"/>
      <c r="BE2" s="731"/>
      <c r="BF2" s="731"/>
      <c r="BG2" s="731"/>
      <c r="BH2" s="731"/>
      <c r="BI2" s="731"/>
      <c r="BJ2" s="731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187"/>
      <c r="FL2" s="187"/>
      <c r="FM2" s="187"/>
      <c r="FN2" s="187"/>
      <c r="FO2" s="187"/>
      <c r="FP2" s="187"/>
      <c r="FQ2" s="187"/>
      <c r="FR2" s="187"/>
      <c r="FS2" s="187"/>
      <c r="FT2" s="187"/>
      <c r="FU2" s="187"/>
      <c r="FV2" s="187"/>
      <c r="FW2" s="187"/>
      <c r="FX2" s="187"/>
      <c r="FY2" s="187"/>
      <c r="FZ2" s="187"/>
      <c r="GA2" s="187"/>
      <c r="GB2" s="187"/>
      <c r="GC2" s="187"/>
      <c r="GD2" s="187"/>
      <c r="GE2" s="187"/>
      <c r="GF2" s="187"/>
      <c r="GG2" s="187"/>
      <c r="GH2" s="187"/>
      <c r="GI2" s="187"/>
      <c r="GJ2" s="187"/>
      <c r="GK2" s="187"/>
      <c r="GL2" s="187"/>
      <c r="GM2" s="187"/>
      <c r="GN2" s="187"/>
      <c r="GO2" s="187"/>
      <c r="GP2" s="187"/>
      <c r="GQ2" s="187"/>
      <c r="GR2" s="187"/>
      <c r="GS2" s="187"/>
      <c r="GT2" s="187"/>
      <c r="GU2" s="187"/>
      <c r="GV2" s="187"/>
      <c r="GW2" s="187"/>
      <c r="GX2" s="187"/>
      <c r="GY2" s="187"/>
      <c r="GZ2" s="187"/>
      <c r="HA2" s="187"/>
      <c r="HB2" s="187"/>
      <c r="HC2" s="187"/>
      <c r="HD2" s="187"/>
      <c r="HE2" s="187"/>
      <c r="HF2" s="187"/>
      <c r="HG2" s="187"/>
      <c r="HH2" s="187"/>
      <c r="HI2" s="187"/>
      <c r="HJ2" s="187"/>
      <c r="HK2" s="187"/>
      <c r="HL2" s="187"/>
      <c r="HM2" s="187"/>
      <c r="HN2" s="187"/>
      <c r="HO2" s="187"/>
      <c r="HP2" s="187"/>
      <c r="HQ2" s="187"/>
      <c r="HR2" s="187"/>
      <c r="HS2" s="187"/>
      <c r="HT2" s="187"/>
      <c r="HU2" s="187"/>
      <c r="HV2" s="187"/>
      <c r="HW2" s="187"/>
      <c r="HX2" s="187"/>
      <c r="HY2" s="187"/>
      <c r="HZ2" s="187"/>
      <c r="IA2" s="187"/>
      <c r="IB2" s="187"/>
      <c r="IC2" s="187"/>
      <c r="ID2" s="187"/>
      <c r="IE2" s="187"/>
      <c r="IF2" s="187"/>
      <c r="IG2" s="187"/>
      <c r="IH2" s="187"/>
      <c r="II2" s="187"/>
      <c r="IJ2" s="187"/>
      <c r="IK2" s="187"/>
      <c r="IL2" s="187"/>
    </row>
    <row r="3" spans="1:246" s="147" customFormat="1" ht="31.5">
      <c r="A3" s="736"/>
      <c r="B3" s="736"/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  <c r="P3" s="736"/>
      <c r="Q3" s="736"/>
      <c r="R3" s="736"/>
      <c r="S3" s="736"/>
      <c r="T3" s="736"/>
      <c r="U3" s="736"/>
      <c r="V3" s="736"/>
      <c r="W3" s="736"/>
      <c r="X3" s="736"/>
      <c r="Y3" s="736"/>
      <c r="Z3" s="736"/>
      <c r="AA3" s="736"/>
      <c r="AB3" s="736"/>
      <c r="AC3" s="736"/>
      <c r="AD3" s="736"/>
      <c r="AE3" s="736"/>
      <c r="AF3" s="736"/>
      <c r="AG3" s="736"/>
      <c r="AH3" s="736"/>
      <c r="AI3" s="736"/>
      <c r="AJ3" s="736"/>
      <c r="AK3" s="736"/>
      <c r="AL3" s="736"/>
      <c r="AM3" s="187"/>
      <c r="AN3" s="187"/>
      <c r="AO3" s="187"/>
      <c r="AP3" s="187"/>
      <c r="AQ3" s="187"/>
      <c r="AR3" s="187"/>
      <c r="AS3" s="187"/>
      <c r="AT3" s="187"/>
      <c r="AU3" s="731" t="s">
        <v>285</v>
      </c>
      <c r="AV3" s="731"/>
      <c r="AW3" s="731"/>
      <c r="AX3" s="731"/>
      <c r="AY3" s="731"/>
      <c r="AZ3" s="731"/>
      <c r="BA3" s="731"/>
      <c r="BB3" s="731"/>
      <c r="BC3" s="731"/>
      <c r="BD3" s="731"/>
      <c r="BE3" s="731"/>
      <c r="BF3" s="731"/>
      <c r="BG3" s="731"/>
      <c r="BH3" s="731"/>
      <c r="BI3" s="731"/>
      <c r="BJ3" s="731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187"/>
      <c r="FL3" s="187"/>
      <c r="FM3" s="187"/>
      <c r="FN3" s="187"/>
      <c r="FO3" s="187"/>
      <c r="FP3" s="187"/>
      <c r="FQ3" s="187"/>
      <c r="FR3" s="187"/>
      <c r="FS3" s="187"/>
      <c r="FT3" s="187"/>
      <c r="FU3" s="187"/>
      <c r="FV3" s="187"/>
      <c r="FW3" s="187"/>
      <c r="FX3" s="187"/>
      <c r="FY3" s="187"/>
      <c r="FZ3" s="187"/>
      <c r="GA3" s="187"/>
      <c r="GB3" s="187"/>
      <c r="GC3" s="187"/>
      <c r="GD3" s="187"/>
      <c r="GE3" s="187"/>
      <c r="GF3" s="187"/>
      <c r="GG3" s="187"/>
      <c r="GH3" s="187"/>
      <c r="GI3" s="187"/>
      <c r="GJ3" s="187"/>
      <c r="GK3" s="187"/>
      <c r="GL3" s="187"/>
      <c r="GM3" s="187"/>
      <c r="GN3" s="187"/>
      <c r="GO3" s="187"/>
      <c r="GP3" s="187"/>
      <c r="GQ3" s="187"/>
      <c r="GR3" s="187"/>
      <c r="GS3" s="187"/>
      <c r="GT3" s="187"/>
      <c r="GU3" s="187"/>
      <c r="GV3" s="187"/>
      <c r="GW3" s="187"/>
      <c r="GX3" s="187"/>
      <c r="GY3" s="187"/>
      <c r="GZ3" s="187"/>
      <c r="HA3" s="187"/>
      <c r="HB3" s="187"/>
      <c r="HC3" s="187"/>
      <c r="HD3" s="187"/>
      <c r="HE3" s="187"/>
      <c r="HF3" s="187"/>
      <c r="HG3" s="187"/>
      <c r="HH3" s="187"/>
      <c r="HI3" s="187"/>
      <c r="HJ3" s="187"/>
      <c r="HK3" s="187"/>
      <c r="HL3" s="187"/>
      <c r="HM3" s="187"/>
      <c r="HN3" s="187"/>
      <c r="HO3" s="187"/>
      <c r="HP3" s="187"/>
      <c r="HQ3" s="187"/>
      <c r="HR3" s="187"/>
      <c r="HS3" s="187"/>
      <c r="HT3" s="187"/>
      <c r="HU3" s="187"/>
      <c r="HV3" s="187"/>
      <c r="HW3" s="187"/>
      <c r="HX3" s="187"/>
      <c r="HY3" s="187"/>
      <c r="HZ3" s="187"/>
      <c r="IA3" s="187"/>
      <c r="IB3" s="187"/>
      <c r="IC3" s="187"/>
      <c r="ID3" s="187"/>
      <c r="IE3" s="187"/>
      <c r="IF3" s="187"/>
      <c r="IG3" s="187"/>
      <c r="IH3" s="187"/>
      <c r="II3" s="187"/>
      <c r="IJ3" s="187"/>
      <c r="IK3" s="187"/>
      <c r="IL3" s="187"/>
    </row>
    <row r="4" spans="1:246" s="147" customFormat="1" ht="21.75" customHeight="1">
      <c r="FK4" s="188"/>
      <c r="FL4" s="188"/>
      <c r="FM4" s="188"/>
      <c r="FN4" s="188"/>
      <c r="FO4" s="188"/>
      <c r="FP4" s="188"/>
      <c r="FQ4" s="188"/>
      <c r="FR4" s="188"/>
      <c r="FS4" s="188"/>
      <c r="FT4" s="188"/>
      <c r="FU4" s="188"/>
      <c r="FV4" s="188"/>
      <c r="FW4" s="188"/>
      <c r="FX4" s="188"/>
      <c r="FY4" s="188"/>
      <c r="FZ4" s="188"/>
      <c r="GA4" s="188"/>
      <c r="GB4" s="188"/>
      <c r="GC4" s="188"/>
      <c r="GD4" s="188"/>
      <c r="GE4" s="188"/>
      <c r="GF4" s="188"/>
      <c r="GG4" s="188"/>
      <c r="GH4" s="188"/>
      <c r="GI4" s="188"/>
      <c r="GJ4" s="188"/>
      <c r="GK4" s="188"/>
      <c r="GL4" s="188"/>
      <c r="GM4" s="188"/>
      <c r="GN4" s="188"/>
      <c r="GO4" s="188"/>
      <c r="GP4" s="188"/>
      <c r="GQ4" s="188"/>
      <c r="GR4" s="188"/>
      <c r="GS4" s="188"/>
      <c r="GT4" s="188"/>
      <c r="GU4" s="188"/>
      <c r="GV4" s="188"/>
      <c r="GW4" s="188"/>
      <c r="GX4" s="188"/>
      <c r="GY4" s="188"/>
      <c r="GZ4" s="188"/>
      <c r="HA4" s="188"/>
      <c r="HB4" s="188"/>
      <c r="HC4" s="188"/>
      <c r="HD4" s="188"/>
      <c r="HE4" s="188"/>
      <c r="HF4" s="188"/>
      <c r="HG4" s="188"/>
      <c r="HH4" s="188"/>
      <c r="HI4" s="188"/>
      <c r="HJ4" s="188"/>
      <c r="HK4" s="188"/>
      <c r="HL4" s="188"/>
      <c r="HM4" s="188"/>
      <c r="HN4" s="188"/>
      <c r="HO4" s="188"/>
      <c r="HP4" s="188"/>
      <c r="HQ4" s="188"/>
      <c r="HR4" s="188"/>
      <c r="HS4" s="188"/>
      <c r="HT4" s="188"/>
      <c r="HU4" s="188"/>
      <c r="HV4" s="188"/>
      <c r="HW4" s="188"/>
      <c r="HX4" s="188"/>
      <c r="HY4" s="188"/>
      <c r="HZ4" s="188"/>
      <c r="IA4" s="188"/>
      <c r="IB4" s="188"/>
      <c r="IC4" s="188"/>
      <c r="ID4" s="188"/>
      <c r="IE4" s="188"/>
      <c r="IF4" s="188"/>
      <c r="IG4" s="188"/>
      <c r="IH4" s="188"/>
      <c r="II4" s="188"/>
      <c r="IJ4" s="188"/>
      <c r="IK4" s="188"/>
      <c r="IL4" s="188"/>
    </row>
    <row r="5" spans="1:246" s="120" customFormat="1" ht="30" customHeight="1">
      <c r="A5" s="225" t="s">
        <v>82</v>
      </c>
      <c r="B5" s="733" t="s">
        <v>83</v>
      </c>
      <c r="C5" s="728" t="s">
        <v>206</v>
      </c>
      <c r="D5" s="729"/>
      <c r="E5" s="729"/>
      <c r="F5" s="730"/>
      <c r="G5" s="728" t="s">
        <v>205</v>
      </c>
      <c r="H5" s="729"/>
      <c r="I5" s="729"/>
      <c r="J5" s="730"/>
      <c r="K5" s="728" t="s">
        <v>213</v>
      </c>
      <c r="L5" s="729"/>
      <c r="M5" s="729"/>
      <c r="N5" s="730"/>
      <c r="O5" s="728" t="s">
        <v>214</v>
      </c>
      <c r="P5" s="729"/>
      <c r="Q5" s="729"/>
      <c r="R5" s="730"/>
      <c r="S5" s="728" t="s">
        <v>217</v>
      </c>
      <c r="T5" s="729"/>
      <c r="U5" s="729"/>
      <c r="V5" s="730"/>
      <c r="W5" s="728" t="s">
        <v>229</v>
      </c>
      <c r="X5" s="729"/>
      <c r="Y5" s="729"/>
      <c r="Z5" s="730"/>
      <c r="AA5" s="728" t="s">
        <v>234</v>
      </c>
      <c r="AB5" s="729"/>
      <c r="AC5" s="729"/>
      <c r="AD5" s="730"/>
      <c r="AE5" s="728" t="s">
        <v>249</v>
      </c>
      <c r="AF5" s="729"/>
      <c r="AG5" s="729"/>
      <c r="AH5" s="730"/>
      <c r="AI5" s="728" t="s">
        <v>253</v>
      </c>
      <c r="AJ5" s="729"/>
      <c r="AK5" s="729"/>
      <c r="AL5" s="730"/>
      <c r="AM5" s="728" t="s">
        <v>254</v>
      </c>
      <c r="AN5" s="729"/>
      <c r="AO5" s="729"/>
      <c r="AP5" s="730"/>
      <c r="AQ5" s="728" t="s">
        <v>255</v>
      </c>
      <c r="AR5" s="729"/>
      <c r="AS5" s="729"/>
      <c r="AT5" s="730"/>
      <c r="AU5" s="728" t="s">
        <v>256</v>
      </c>
      <c r="AV5" s="729"/>
      <c r="AW5" s="729"/>
      <c r="AX5" s="730"/>
      <c r="AY5" s="728" t="s">
        <v>257</v>
      </c>
      <c r="AZ5" s="729"/>
      <c r="BA5" s="729"/>
      <c r="BB5" s="730"/>
      <c r="BC5" s="728" t="s">
        <v>258</v>
      </c>
      <c r="BD5" s="729"/>
      <c r="BE5" s="729"/>
      <c r="BF5" s="730"/>
      <c r="BG5" s="728" t="s">
        <v>259</v>
      </c>
      <c r="BH5" s="729"/>
      <c r="BI5" s="729"/>
      <c r="BJ5" s="730"/>
      <c r="BK5" s="728" t="s">
        <v>261</v>
      </c>
      <c r="BL5" s="729"/>
      <c r="BM5" s="729"/>
      <c r="BN5" s="730"/>
      <c r="BO5" s="728" t="s">
        <v>262</v>
      </c>
      <c r="BP5" s="729"/>
      <c r="BQ5" s="729"/>
      <c r="BR5" s="730"/>
      <c r="BS5" s="728" t="s">
        <v>263</v>
      </c>
      <c r="BT5" s="729"/>
      <c r="BU5" s="729"/>
      <c r="BV5" s="730"/>
      <c r="BW5" s="728" t="s">
        <v>280</v>
      </c>
      <c r="BX5" s="729"/>
      <c r="BY5" s="729"/>
      <c r="BZ5" s="730"/>
      <c r="CA5" s="728" t="s">
        <v>281</v>
      </c>
      <c r="CB5" s="729"/>
      <c r="CC5" s="729"/>
      <c r="CD5" s="730"/>
      <c r="CE5" s="728" t="s">
        <v>282</v>
      </c>
      <c r="CF5" s="729"/>
      <c r="CG5" s="729"/>
      <c r="CH5" s="730"/>
      <c r="CI5" s="728" t="s">
        <v>283</v>
      </c>
      <c r="CJ5" s="729"/>
      <c r="CK5" s="729"/>
      <c r="CL5" s="730"/>
      <c r="CM5" s="728" t="s">
        <v>284</v>
      </c>
      <c r="CN5" s="729"/>
      <c r="CO5" s="729"/>
      <c r="CP5" s="730"/>
      <c r="CQ5" s="728" t="s">
        <v>286</v>
      </c>
      <c r="CR5" s="729"/>
      <c r="CS5" s="729"/>
      <c r="CT5" s="730"/>
      <c r="CU5" s="728" t="s">
        <v>287</v>
      </c>
      <c r="CV5" s="729"/>
      <c r="CW5" s="729"/>
      <c r="CX5" s="730"/>
      <c r="CY5" s="728" t="s">
        <v>289</v>
      </c>
      <c r="CZ5" s="729"/>
      <c r="DA5" s="729"/>
      <c r="DB5" s="730"/>
      <c r="DC5" s="728" t="s">
        <v>291</v>
      </c>
      <c r="DD5" s="729"/>
      <c r="DE5" s="729"/>
      <c r="DF5" s="730"/>
      <c r="DG5" s="728" t="s">
        <v>292</v>
      </c>
      <c r="DH5" s="729"/>
      <c r="DI5" s="729"/>
      <c r="DJ5" s="730"/>
      <c r="DK5" s="728" t="s">
        <v>293</v>
      </c>
      <c r="DL5" s="729"/>
      <c r="DM5" s="729"/>
      <c r="DN5" s="730"/>
      <c r="DO5" s="728" t="s">
        <v>294</v>
      </c>
      <c r="DP5" s="729"/>
      <c r="DQ5" s="729"/>
      <c r="DR5" s="730"/>
      <c r="DS5" s="728" t="s">
        <v>295</v>
      </c>
      <c r="DT5" s="729"/>
      <c r="DU5" s="729"/>
      <c r="DV5" s="730"/>
      <c r="DW5" s="728" t="s">
        <v>296</v>
      </c>
      <c r="DX5" s="729"/>
      <c r="DY5" s="729"/>
      <c r="DZ5" s="730"/>
      <c r="EA5" s="728" t="s">
        <v>297</v>
      </c>
      <c r="EB5" s="729"/>
      <c r="EC5" s="729"/>
      <c r="ED5" s="730"/>
      <c r="EE5" s="728" t="s">
        <v>298</v>
      </c>
      <c r="EF5" s="729"/>
      <c r="EG5" s="729"/>
      <c r="EH5" s="730"/>
      <c r="EI5" s="728" t="s">
        <v>299</v>
      </c>
      <c r="EJ5" s="729"/>
      <c r="EK5" s="729"/>
      <c r="EL5" s="730"/>
      <c r="EM5" s="728" t="s">
        <v>300</v>
      </c>
      <c r="EN5" s="729"/>
      <c r="EO5" s="729"/>
      <c r="EP5" s="730"/>
      <c r="EQ5" s="728" t="s">
        <v>301</v>
      </c>
      <c r="ER5" s="729"/>
      <c r="ES5" s="729"/>
      <c r="ET5" s="730"/>
      <c r="EU5" s="728" t="s">
        <v>303</v>
      </c>
      <c r="EV5" s="729"/>
      <c r="EW5" s="729"/>
      <c r="EX5" s="730"/>
      <c r="EY5" s="728" t="s">
        <v>304</v>
      </c>
      <c r="EZ5" s="729"/>
      <c r="FA5" s="729"/>
      <c r="FB5" s="730"/>
      <c r="FC5" s="728" t="s">
        <v>307</v>
      </c>
      <c r="FD5" s="729"/>
      <c r="FE5" s="729"/>
      <c r="FF5" s="730"/>
      <c r="FG5" s="728" t="s">
        <v>308</v>
      </c>
      <c r="FH5" s="729"/>
      <c r="FI5" s="729"/>
      <c r="FJ5" s="730"/>
      <c r="FK5" s="728" t="s">
        <v>309</v>
      </c>
      <c r="FL5" s="729"/>
      <c r="FM5" s="729"/>
      <c r="FN5" s="730"/>
      <c r="FO5" s="728" t="s">
        <v>310</v>
      </c>
      <c r="FP5" s="729"/>
      <c r="FQ5" s="729"/>
      <c r="FR5" s="730"/>
      <c r="FS5" s="728" t="s">
        <v>312</v>
      </c>
      <c r="FT5" s="729"/>
      <c r="FU5" s="729"/>
      <c r="FV5" s="730"/>
      <c r="FW5" s="728" t="s">
        <v>394</v>
      </c>
      <c r="FX5" s="729"/>
      <c r="FY5" s="729"/>
      <c r="FZ5" s="730"/>
    </row>
    <row r="6" spans="1:246" s="120" customFormat="1" ht="45.75" customHeight="1">
      <c r="A6" s="226" t="s">
        <v>218</v>
      </c>
      <c r="B6" s="734"/>
      <c r="C6" s="248" t="s">
        <v>85</v>
      </c>
      <c r="D6" s="248" t="s">
        <v>86</v>
      </c>
      <c r="E6" s="248" t="s">
        <v>11</v>
      </c>
      <c r="F6" s="249" t="s">
        <v>87</v>
      </c>
      <c r="G6" s="213" t="s">
        <v>85</v>
      </c>
      <c r="H6" s="214" t="s">
        <v>86</v>
      </c>
      <c r="I6" s="214" t="s">
        <v>11</v>
      </c>
      <c r="J6" s="215" t="s">
        <v>87</v>
      </c>
      <c r="K6" s="250" t="s">
        <v>85</v>
      </c>
      <c r="L6" s="248" t="s">
        <v>86</v>
      </c>
      <c r="M6" s="248" t="s">
        <v>11</v>
      </c>
      <c r="N6" s="251" t="s">
        <v>87</v>
      </c>
      <c r="O6" s="213" t="s">
        <v>85</v>
      </c>
      <c r="P6" s="214" t="s">
        <v>86</v>
      </c>
      <c r="Q6" s="214" t="s">
        <v>11</v>
      </c>
      <c r="R6" s="215" t="s">
        <v>87</v>
      </c>
      <c r="S6" s="250" t="s">
        <v>85</v>
      </c>
      <c r="T6" s="248" t="s">
        <v>86</v>
      </c>
      <c r="U6" s="248" t="s">
        <v>11</v>
      </c>
      <c r="V6" s="251" t="s">
        <v>87</v>
      </c>
      <c r="W6" s="213" t="s">
        <v>85</v>
      </c>
      <c r="X6" s="214" t="s">
        <v>86</v>
      </c>
      <c r="Y6" s="214" t="s">
        <v>11</v>
      </c>
      <c r="Z6" s="215" t="s">
        <v>87</v>
      </c>
      <c r="AA6" s="250" t="s">
        <v>85</v>
      </c>
      <c r="AB6" s="248" t="s">
        <v>86</v>
      </c>
      <c r="AC6" s="248" t="s">
        <v>11</v>
      </c>
      <c r="AD6" s="251" t="s">
        <v>87</v>
      </c>
      <c r="AE6" s="213" t="s">
        <v>85</v>
      </c>
      <c r="AF6" s="214" t="s">
        <v>86</v>
      </c>
      <c r="AG6" s="214" t="s">
        <v>11</v>
      </c>
      <c r="AH6" s="215" t="s">
        <v>87</v>
      </c>
      <c r="AI6" s="250" t="s">
        <v>85</v>
      </c>
      <c r="AJ6" s="248" t="s">
        <v>86</v>
      </c>
      <c r="AK6" s="248" t="s">
        <v>11</v>
      </c>
      <c r="AL6" s="251" t="s">
        <v>87</v>
      </c>
      <c r="AM6" s="213" t="s">
        <v>85</v>
      </c>
      <c r="AN6" s="214" t="s">
        <v>86</v>
      </c>
      <c r="AO6" s="214" t="s">
        <v>11</v>
      </c>
      <c r="AP6" s="215" t="s">
        <v>87</v>
      </c>
      <c r="AQ6" s="250" t="s">
        <v>85</v>
      </c>
      <c r="AR6" s="248" t="s">
        <v>86</v>
      </c>
      <c r="AS6" s="248" t="s">
        <v>11</v>
      </c>
      <c r="AT6" s="251" t="s">
        <v>87</v>
      </c>
      <c r="AU6" s="213" t="s">
        <v>85</v>
      </c>
      <c r="AV6" s="214" t="s">
        <v>86</v>
      </c>
      <c r="AW6" s="214" t="s">
        <v>11</v>
      </c>
      <c r="AX6" s="215" t="s">
        <v>87</v>
      </c>
      <c r="AY6" s="250" t="s">
        <v>85</v>
      </c>
      <c r="AZ6" s="248" t="s">
        <v>86</v>
      </c>
      <c r="BA6" s="248" t="s">
        <v>11</v>
      </c>
      <c r="BB6" s="251" t="s">
        <v>87</v>
      </c>
      <c r="BC6" s="213" t="s">
        <v>85</v>
      </c>
      <c r="BD6" s="214" t="s">
        <v>86</v>
      </c>
      <c r="BE6" s="214" t="s">
        <v>11</v>
      </c>
      <c r="BF6" s="215" t="s">
        <v>87</v>
      </c>
      <c r="BG6" s="250" t="s">
        <v>85</v>
      </c>
      <c r="BH6" s="248" t="s">
        <v>86</v>
      </c>
      <c r="BI6" s="248" t="s">
        <v>11</v>
      </c>
      <c r="BJ6" s="251" t="s">
        <v>87</v>
      </c>
      <c r="BK6" s="213" t="s">
        <v>85</v>
      </c>
      <c r="BL6" s="214" t="s">
        <v>86</v>
      </c>
      <c r="BM6" s="214" t="s">
        <v>11</v>
      </c>
      <c r="BN6" s="215" t="s">
        <v>87</v>
      </c>
      <c r="BO6" s="250" t="s">
        <v>85</v>
      </c>
      <c r="BP6" s="248" t="s">
        <v>86</v>
      </c>
      <c r="BQ6" s="248" t="s">
        <v>11</v>
      </c>
      <c r="BR6" s="251" t="s">
        <v>87</v>
      </c>
      <c r="BS6" s="213" t="s">
        <v>85</v>
      </c>
      <c r="BT6" s="214" t="s">
        <v>86</v>
      </c>
      <c r="BU6" s="214" t="s">
        <v>11</v>
      </c>
      <c r="BV6" s="215" t="s">
        <v>87</v>
      </c>
      <c r="BW6" s="250" t="s">
        <v>85</v>
      </c>
      <c r="BX6" s="248" t="s">
        <v>86</v>
      </c>
      <c r="BY6" s="248" t="s">
        <v>11</v>
      </c>
      <c r="BZ6" s="251" t="s">
        <v>87</v>
      </c>
      <c r="CA6" s="213" t="s">
        <v>85</v>
      </c>
      <c r="CB6" s="214" t="s">
        <v>86</v>
      </c>
      <c r="CC6" s="214" t="s">
        <v>11</v>
      </c>
      <c r="CD6" s="215" t="s">
        <v>87</v>
      </c>
      <c r="CE6" s="250" t="s">
        <v>85</v>
      </c>
      <c r="CF6" s="248" t="s">
        <v>86</v>
      </c>
      <c r="CG6" s="248" t="s">
        <v>11</v>
      </c>
      <c r="CH6" s="251" t="s">
        <v>87</v>
      </c>
      <c r="CI6" s="213" t="s">
        <v>85</v>
      </c>
      <c r="CJ6" s="214" t="s">
        <v>86</v>
      </c>
      <c r="CK6" s="214" t="s">
        <v>11</v>
      </c>
      <c r="CL6" s="215" t="s">
        <v>87</v>
      </c>
      <c r="CM6" s="250" t="s">
        <v>85</v>
      </c>
      <c r="CN6" s="248" t="s">
        <v>86</v>
      </c>
      <c r="CO6" s="248" t="s">
        <v>11</v>
      </c>
      <c r="CP6" s="251" t="s">
        <v>87</v>
      </c>
      <c r="CQ6" s="213" t="s">
        <v>85</v>
      </c>
      <c r="CR6" s="214" t="s">
        <v>86</v>
      </c>
      <c r="CS6" s="214" t="s">
        <v>11</v>
      </c>
      <c r="CT6" s="215" t="s">
        <v>87</v>
      </c>
      <c r="CU6" s="213" t="s">
        <v>85</v>
      </c>
      <c r="CV6" s="214" t="s">
        <v>86</v>
      </c>
      <c r="CW6" s="214" t="s">
        <v>11</v>
      </c>
      <c r="CX6" s="215" t="s">
        <v>87</v>
      </c>
      <c r="CY6" s="213" t="s">
        <v>85</v>
      </c>
      <c r="CZ6" s="214" t="s">
        <v>86</v>
      </c>
      <c r="DA6" s="214" t="s">
        <v>11</v>
      </c>
      <c r="DB6" s="215" t="s">
        <v>87</v>
      </c>
      <c r="DC6" s="213" t="s">
        <v>85</v>
      </c>
      <c r="DD6" s="214" t="s">
        <v>86</v>
      </c>
      <c r="DE6" s="214" t="s">
        <v>11</v>
      </c>
      <c r="DF6" s="215" t="s">
        <v>87</v>
      </c>
      <c r="DG6" s="213" t="s">
        <v>85</v>
      </c>
      <c r="DH6" s="214" t="s">
        <v>86</v>
      </c>
      <c r="DI6" s="214" t="s">
        <v>11</v>
      </c>
      <c r="DJ6" s="215" t="s">
        <v>87</v>
      </c>
      <c r="DK6" s="213" t="s">
        <v>85</v>
      </c>
      <c r="DL6" s="214" t="s">
        <v>86</v>
      </c>
      <c r="DM6" s="214" t="s">
        <v>11</v>
      </c>
      <c r="DN6" s="215" t="s">
        <v>87</v>
      </c>
      <c r="DO6" s="213" t="s">
        <v>85</v>
      </c>
      <c r="DP6" s="214" t="s">
        <v>86</v>
      </c>
      <c r="DQ6" s="214" t="s">
        <v>11</v>
      </c>
      <c r="DR6" s="215" t="s">
        <v>87</v>
      </c>
      <c r="DS6" s="213" t="s">
        <v>85</v>
      </c>
      <c r="DT6" s="214" t="s">
        <v>86</v>
      </c>
      <c r="DU6" s="214" t="s">
        <v>11</v>
      </c>
      <c r="DV6" s="215" t="s">
        <v>87</v>
      </c>
      <c r="DW6" s="213" t="s">
        <v>85</v>
      </c>
      <c r="DX6" s="214" t="s">
        <v>86</v>
      </c>
      <c r="DY6" s="214" t="s">
        <v>11</v>
      </c>
      <c r="DZ6" s="215" t="s">
        <v>87</v>
      </c>
      <c r="EA6" s="213" t="s">
        <v>85</v>
      </c>
      <c r="EB6" s="214" t="s">
        <v>86</v>
      </c>
      <c r="EC6" s="214" t="s">
        <v>11</v>
      </c>
      <c r="ED6" s="215" t="s">
        <v>87</v>
      </c>
      <c r="EE6" s="213" t="s">
        <v>85</v>
      </c>
      <c r="EF6" s="214" t="s">
        <v>86</v>
      </c>
      <c r="EG6" s="214" t="s">
        <v>11</v>
      </c>
      <c r="EH6" s="215" t="s">
        <v>87</v>
      </c>
      <c r="EI6" s="213" t="s">
        <v>85</v>
      </c>
      <c r="EJ6" s="214" t="s">
        <v>86</v>
      </c>
      <c r="EK6" s="214" t="s">
        <v>11</v>
      </c>
      <c r="EL6" s="215" t="s">
        <v>87</v>
      </c>
      <c r="EM6" s="213" t="s">
        <v>85</v>
      </c>
      <c r="EN6" s="214" t="s">
        <v>86</v>
      </c>
      <c r="EO6" s="214" t="s">
        <v>11</v>
      </c>
      <c r="EP6" s="215" t="s">
        <v>87</v>
      </c>
      <c r="EQ6" s="213" t="s">
        <v>85</v>
      </c>
      <c r="ER6" s="214" t="s">
        <v>86</v>
      </c>
      <c r="ES6" s="214" t="s">
        <v>11</v>
      </c>
      <c r="ET6" s="215" t="s">
        <v>87</v>
      </c>
      <c r="EU6" s="213" t="s">
        <v>85</v>
      </c>
      <c r="EV6" s="214" t="s">
        <v>86</v>
      </c>
      <c r="EW6" s="214" t="s">
        <v>11</v>
      </c>
      <c r="EX6" s="215" t="s">
        <v>87</v>
      </c>
      <c r="EY6" s="213" t="s">
        <v>85</v>
      </c>
      <c r="EZ6" s="214" t="s">
        <v>86</v>
      </c>
      <c r="FA6" s="214" t="s">
        <v>11</v>
      </c>
      <c r="FB6" s="215" t="s">
        <v>87</v>
      </c>
      <c r="FC6" s="213" t="s">
        <v>85</v>
      </c>
      <c r="FD6" s="214" t="s">
        <v>86</v>
      </c>
      <c r="FE6" s="214" t="s">
        <v>11</v>
      </c>
      <c r="FF6" s="215" t="s">
        <v>87</v>
      </c>
      <c r="FG6" s="213" t="s">
        <v>85</v>
      </c>
      <c r="FH6" s="214" t="s">
        <v>86</v>
      </c>
      <c r="FI6" s="214" t="s">
        <v>11</v>
      </c>
      <c r="FJ6" s="215" t="s">
        <v>87</v>
      </c>
      <c r="FK6" s="213" t="s">
        <v>85</v>
      </c>
      <c r="FL6" s="214" t="s">
        <v>86</v>
      </c>
      <c r="FM6" s="214" t="s">
        <v>11</v>
      </c>
      <c r="FN6" s="215" t="s">
        <v>87</v>
      </c>
      <c r="FO6" s="213" t="s">
        <v>85</v>
      </c>
      <c r="FP6" s="214" t="s">
        <v>86</v>
      </c>
      <c r="FQ6" s="214" t="s">
        <v>11</v>
      </c>
      <c r="FR6" s="215" t="s">
        <v>87</v>
      </c>
      <c r="FS6" s="213" t="s">
        <v>85</v>
      </c>
      <c r="FT6" s="214" t="s">
        <v>86</v>
      </c>
      <c r="FU6" s="214" t="s">
        <v>11</v>
      </c>
      <c r="FV6" s="215" t="s">
        <v>87</v>
      </c>
      <c r="FW6" s="213" t="s">
        <v>85</v>
      </c>
      <c r="FX6" s="214" t="s">
        <v>86</v>
      </c>
      <c r="FY6" s="214" t="s">
        <v>11</v>
      </c>
      <c r="FZ6" s="215" t="s">
        <v>87</v>
      </c>
    </row>
    <row r="7" spans="1:246" s="120" customFormat="1" ht="50.1" customHeight="1">
      <c r="A7" s="732" t="s">
        <v>222</v>
      </c>
      <c r="B7" s="121" t="s">
        <v>93</v>
      </c>
      <c r="C7" s="204">
        <v>0</v>
      </c>
      <c r="D7" s="204">
        <v>0</v>
      </c>
      <c r="E7" s="204" t="s">
        <v>207</v>
      </c>
      <c r="F7" s="204" t="s">
        <v>207</v>
      </c>
      <c r="G7" s="206">
        <f>H7-D7</f>
        <v>6.72</v>
      </c>
      <c r="H7" s="206">
        <v>6.72</v>
      </c>
      <c r="I7" s="207">
        <v>0.02</v>
      </c>
      <c r="J7" s="206">
        <v>6.72</v>
      </c>
      <c r="K7" s="206">
        <f>L7-H7</f>
        <v>0</v>
      </c>
      <c r="L7" s="206">
        <v>6.72</v>
      </c>
      <c r="M7" s="206">
        <v>1.7130248535659844</v>
      </c>
      <c r="N7" s="206">
        <f>K7-G7</f>
        <v>-6.72</v>
      </c>
      <c r="O7" s="206">
        <f>P7-L7</f>
        <v>643.71604441000011</v>
      </c>
      <c r="P7" s="206">
        <v>650.43604441000014</v>
      </c>
      <c r="Q7" s="206">
        <v>1.8325579406918227</v>
      </c>
      <c r="R7" s="206">
        <f>O7-K7</f>
        <v>643.71604441000011</v>
      </c>
      <c r="S7" s="206">
        <f>T7-P7</f>
        <v>14.201300469999865</v>
      </c>
      <c r="T7" s="206">
        <v>664.63734488</v>
      </c>
      <c r="U7" s="206">
        <v>1.8725691090000001</v>
      </c>
      <c r="V7" s="206">
        <f>S7-O7</f>
        <v>-629.51474394000024</v>
      </c>
      <c r="W7" s="206">
        <f>X7-T7</f>
        <v>329.44355232999999</v>
      </c>
      <c r="X7" s="206">
        <v>994.08089720999999</v>
      </c>
      <c r="Y7" s="206">
        <v>2.8007532139838296</v>
      </c>
      <c r="Z7" s="206">
        <f>W7-S7</f>
        <v>315.24225186000012</v>
      </c>
      <c r="AA7" s="206">
        <f>AB7-X7</f>
        <v>0</v>
      </c>
      <c r="AB7" s="206">
        <v>994.08089720999999</v>
      </c>
      <c r="AC7" s="206">
        <v>3.0484685791754407</v>
      </c>
      <c r="AD7" s="206">
        <f>AA7-W7</f>
        <v>-329.44355232999999</v>
      </c>
      <c r="AE7" s="206">
        <f>AF7-AB7</f>
        <v>639.09515015999989</v>
      </c>
      <c r="AF7" s="206">
        <v>1633.1760473699999</v>
      </c>
      <c r="AG7" s="206">
        <v>4.601358980451919</v>
      </c>
      <c r="AH7" s="206">
        <f>AE7-AA7</f>
        <v>639.09515015999989</v>
      </c>
      <c r="AI7" s="206">
        <f>AJ7-AF7</f>
        <v>129.69880409000007</v>
      </c>
      <c r="AJ7" s="206">
        <v>1762.8748514599999</v>
      </c>
      <c r="AK7" s="206">
        <v>4.9683720420000004</v>
      </c>
      <c r="AL7" s="206">
        <f>AI7-AE7</f>
        <v>-509.39634606999982</v>
      </c>
      <c r="AM7" s="206">
        <f>AN7-AJ7</f>
        <v>318.11425424999993</v>
      </c>
      <c r="AN7" s="206">
        <v>2080.9891057099999</v>
      </c>
      <c r="AO7" s="206">
        <v>5.8630408676401506</v>
      </c>
      <c r="AP7" s="206">
        <f>AM7-AI7</f>
        <v>188.41545015999986</v>
      </c>
      <c r="AQ7" s="206">
        <f>AR7-AN7</f>
        <v>281.09574624999959</v>
      </c>
      <c r="AR7" s="206">
        <v>2362.0848519599995</v>
      </c>
      <c r="AS7" s="206">
        <v>6.6550084197342096</v>
      </c>
      <c r="AT7" s="206">
        <f>AQ7-AM7</f>
        <v>-37.018508000000338</v>
      </c>
      <c r="AU7" s="206">
        <f>AV7-AR7</f>
        <v>952.64787475000094</v>
      </c>
      <c r="AV7" s="206">
        <v>3314.7327267100004</v>
      </c>
      <c r="AW7" s="206">
        <v>9.3390269985936794</v>
      </c>
      <c r="AX7" s="206">
        <f>AU7-AQ7</f>
        <v>671.55212850000134</v>
      </c>
      <c r="AY7" s="206">
        <f>AZ7-AV7</f>
        <v>311.75875121000081</v>
      </c>
      <c r="AZ7" s="206">
        <v>3626.4914779200012</v>
      </c>
      <c r="BA7" s="206">
        <v>10.217385416796478</v>
      </c>
      <c r="BB7" s="206">
        <f>AY7-AU7</f>
        <v>-640.88912354000013</v>
      </c>
      <c r="BC7" s="206">
        <f>BD7-AZ7</f>
        <v>146.44070733999888</v>
      </c>
      <c r="BD7" s="206">
        <v>3772.9321852600001</v>
      </c>
      <c r="BE7" s="206">
        <v>10.629971839985659</v>
      </c>
      <c r="BF7" s="206">
        <f>BC7-AY7</f>
        <v>-165.31804387000193</v>
      </c>
      <c r="BG7" s="206">
        <f>BH7-BD7</f>
        <v>162.50124398999924</v>
      </c>
      <c r="BH7" s="206">
        <v>3935.4334292499993</v>
      </c>
      <c r="BI7" s="206">
        <v>11.087807698876745</v>
      </c>
      <c r="BJ7" s="206">
        <f>BG7-BC7</f>
        <v>16.060536650000358</v>
      </c>
      <c r="BK7" s="206">
        <f>BL7-BH7</f>
        <v>803.97593793000169</v>
      </c>
      <c r="BL7" s="206">
        <v>4739.409367180001</v>
      </c>
      <c r="BM7" s="206">
        <v>13.352953521961036</v>
      </c>
      <c r="BN7" s="206">
        <f>BK7-BG7</f>
        <v>641.47469394000245</v>
      </c>
      <c r="BO7" s="206">
        <f>BP7-BL7</f>
        <v>268.80550371999925</v>
      </c>
      <c r="BP7" s="206">
        <v>5008.2148709000003</v>
      </c>
      <c r="BQ7" s="206">
        <v>14.110294177629312</v>
      </c>
      <c r="BR7" s="206">
        <f>BO7-BK7</f>
        <v>-535.17043421000244</v>
      </c>
      <c r="BS7" s="206">
        <f>BT7-BP7</f>
        <v>266.89893656000004</v>
      </c>
      <c r="BT7" s="206">
        <v>5275.1138074600003</v>
      </c>
      <c r="BU7" s="206">
        <v>14.862263214029953</v>
      </c>
      <c r="BV7" s="206">
        <f>BS7-BO7</f>
        <v>-1.9065671599992129</v>
      </c>
      <c r="BW7" s="206">
        <f>BX7-BT7</f>
        <v>391.76196485999935</v>
      </c>
      <c r="BX7" s="206">
        <v>5666.8757723199997</v>
      </c>
      <c r="BY7" s="206">
        <v>15.968542100532964</v>
      </c>
      <c r="BZ7" s="206">
        <f>BW7-BS7</f>
        <v>124.86302829999931</v>
      </c>
      <c r="CA7" s="206">
        <f>CB7-BX7</f>
        <v>490.08552312000029</v>
      </c>
      <c r="CB7" s="206">
        <v>6156.96129544</v>
      </c>
      <c r="CC7" s="206">
        <v>17.346806668325698</v>
      </c>
      <c r="CD7" s="206">
        <f>CA7-BW7</f>
        <v>98.323558260000937</v>
      </c>
      <c r="CE7" s="206">
        <f>CF7-CB7</f>
        <v>875.04675911000049</v>
      </c>
      <c r="CF7" s="206">
        <v>7032.0080545500005</v>
      </c>
      <c r="CG7" s="206">
        <v>19.812189545999999</v>
      </c>
      <c r="CH7" s="206">
        <f>CE7-CA7</f>
        <v>384.9612359900002</v>
      </c>
      <c r="CI7" s="206">
        <f>CJ7-CF7</f>
        <v>554.02384514999994</v>
      </c>
      <c r="CJ7" s="206">
        <v>7586.0318997000004</v>
      </c>
      <c r="CK7" s="206">
        <v>21.373112877000001</v>
      </c>
      <c r="CL7" s="206">
        <f>CI7-CE7</f>
        <v>-321.02291396000055</v>
      </c>
      <c r="CM7" s="206">
        <f>CN7-CJ7</f>
        <v>1067.7781349299994</v>
      </c>
      <c r="CN7" s="206">
        <v>8653.8100346299998</v>
      </c>
      <c r="CO7" s="206">
        <v>24.381502889</v>
      </c>
      <c r="CP7" s="206">
        <f>CM7-CI7</f>
        <v>513.75428977999945</v>
      </c>
      <c r="CQ7" s="206">
        <f>CR7-CN7</f>
        <v>990.6876939800004</v>
      </c>
      <c r="CR7" s="206">
        <v>9644.4977286100002</v>
      </c>
      <c r="CS7" s="206">
        <v>27.172695991000001</v>
      </c>
      <c r="CT7" s="206">
        <f>CQ7-CM7</f>
        <v>-77.090440949998992</v>
      </c>
      <c r="CU7" s="206">
        <f>CV7-CR7</f>
        <v>444.49165813000036</v>
      </c>
      <c r="CV7" s="206">
        <v>10088.989386740001</v>
      </c>
      <c r="CW7" s="206">
        <v>28.425020065999998</v>
      </c>
      <c r="CX7" s="206">
        <f>CU7-CQ7</f>
        <v>-546.19603585000004</v>
      </c>
      <c r="CY7" s="206">
        <f>CZ7-CV7</f>
        <v>847.43489321999914</v>
      </c>
      <c r="CZ7" s="206">
        <v>10936.42427996</v>
      </c>
      <c r="DA7" s="206">
        <v>30.812608448221805</v>
      </c>
      <c r="DB7" s="206">
        <f>CY7-CU7</f>
        <v>402.94323508999878</v>
      </c>
      <c r="DC7" s="206">
        <f>DD7-CZ7</f>
        <v>444.9591759499981</v>
      </c>
      <c r="DD7" s="206">
        <v>11381.383455909998</v>
      </c>
      <c r="DE7" s="206">
        <v>32.066249721916144</v>
      </c>
      <c r="DF7" s="206">
        <f>DC7-CY7</f>
        <v>-402.47571727000104</v>
      </c>
      <c r="DG7" s="206">
        <f>DH7-DD7</f>
        <v>725.97159546000512</v>
      </c>
      <c r="DH7" s="206">
        <v>12107.355051370003</v>
      </c>
      <c r="DI7" s="206">
        <v>34.111623780458231</v>
      </c>
      <c r="DJ7" s="206">
        <f>DG7-DC7</f>
        <v>281.01241951000702</v>
      </c>
      <c r="DK7" s="206">
        <f>DL7-DH7</f>
        <v>598.05108747999657</v>
      </c>
      <c r="DL7" s="206">
        <v>12705.406138849999</v>
      </c>
      <c r="DM7" s="206">
        <v>35.796590778704733</v>
      </c>
      <c r="DN7" s="206">
        <f>DK7-DG7</f>
        <v>-127.92050798000855</v>
      </c>
      <c r="DO7" s="206">
        <f>DP7-DL7</f>
        <v>770.09468584000024</v>
      </c>
      <c r="DP7" s="206">
        <v>13475.50082469</v>
      </c>
      <c r="DQ7" s="206">
        <v>37.966278550083992</v>
      </c>
      <c r="DR7" s="206">
        <f>DO7-DK7</f>
        <v>172.04359836000367</v>
      </c>
      <c r="DS7" s="206">
        <f>DT7-DP7</f>
        <v>651.60033824000129</v>
      </c>
      <c r="DT7" s="206">
        <v>14127.101162930001</v>
      </c>
      <c r="DU7" s="206">
        <v>39.802116806991066</v>
      </c>
      <c r="DV7" s="206">
        <f>DS7-DO7</f>
        <v>-118.49434759999895</v>
      </c>
      <c r="DW7" s="206">
        <f>DX7-DT7</f>
        <v>956.47637217999727</v>
      </c>
      <c r="DX7" s="206">
        <v>15083.577535109998</v>
      </c>
      <c r="DY7" s="206">
        <v>42.496921908870839</v>
      </c>
      <c r="DZ7" s="206">
        <f>DW7-DS7</f>
        <v>304.87603393999598</v>
      </c>
      <c r="EA7" s="206">
        <f>EB7-DX7</f>
        <v>475.31436281999595</v>
      </c>
      <c r="EB7" s="206">
        <v>15558.891897929994</v>
      </c>
      <c r="EC7" s="206">
        <v>43.836086792792308</v>
      </c>
      <c r="ED7" s="206">
        <f>EA7-DW7</f>
        <v>-481.16200936000132</v>
      </c>
      <c r="EE7" s="206">
        <f>EF7-EB7</f>
        <v>588.50894579000487</v>
      </c>
      <c r="EF7" s="206">
        <v>16147.400843719999</v>
      </c>
      <c r="EG7" s="206">
        <v>45.49416947600816</v>
      </c>
      <c r="EH7" s="206">
        <f>EE7-EA7</f>
        <v>113.19458297000892</v>
      </c>
      <c r="EI7" s="206">
        <f>EJ7-EF7</f>
        <v>851.21360203000222</v>
      </c>
      <c r="EJ7" s="206">
        <v>16998.614445750001</v>
      </c>
      <c r="EK7" s="206">
        <v>47.892404104963774</v>
      </c>
      <c r="EL7" s="206">
        <f>EI7-EE7</f>
        <v>262.70465623999735</v>
      </c>
      <c r="EM7" s="206">
        <f>EN7-EJ7</f>
        <v>559.73482815999523</v>
      </c>
      <c r="EN7" s="206">
        <v>17558.349273909997</v>
      </c>
      <c r="EO7" s="206">
        <v>49.469417729657359</v>
      </c>
      <c r="EP7" s="206">
        <f>EM7-EI7</f>
        <v>-291.47877387000699</v>
      </c>
      <c r="EQ7" s="206">
        <f>ER7-EN7</f>
        <v>1124.7390245800016</v>
      </c>
      <c r="ER7" s="206">
        <v>18683.088298489998</v>
      </c>
      <c r="ES7" s="206">
        <v>52.638291054581543</v>
      </c>
      <c r="ET7" s="206">
        <f>EQ7-EM7</f>
        <v>565.00419642000634</v>
      </c>
      <c r="EU7" s="206">
        <f>EV7-ER7</f>
        <v>782.92877565999879</v>
      </c>
      <c r="EV7" s="206">
        <v>19466.017074149997</v>
      </c>
      <c r="EW7" s="206">
        <v>54.844137973986683</v>
      </c>
      <c r="EX7" s="206">
        <f>EU7-EQ7</f>
        <v>-341.81024892000278</v>
      </c>
      <c r="EY7" s="206">
        <f>EZ7-EV7</f>
        <v>790.365600490004</v>
      </c>
      <c r="EZ7" s="206">
        <v>20256.382674640001</v>
      </c>
      <c r="FA7" s="206">
        <v>57.070937625813201</v>
      </c>
      <c r="FB7" s="206">
        <f>EY7-EU7</f>
        <v>7.4368248300052073</v>
      </c>
      <c r="FC7" s="206">
        <f>FD7-EZ7</f>
        <v>995.82096023000486</v>
      </c>
      <c r="FD7" s="206">
        <v>21252.203634870006</v>
      </c>
      <c r="FE7" s="206">
        <v>59.876593345327002</v>
      </c>
      <c r="FF7" s="206">
        <f>FC7-EY7</f>
        <v>205.45535974000086</v>
      </c>
      <c r="FG7" s="206">
        <f>FH7-FD7</f>
        <v>1273.3230699099913</v>
      </c>
      <c r="FH7" s="206">
        <v>22525.526704779997</v>
      </c>
      <c r="FI7" s="206">
        <v>63.464091797917042</v>
      </c>
      <c r="FJ7" s="206">
        <f>FG7-FC7</f>
        <v>277.50210967998646</v>
      </c>
      <c r="FK7" s="206">
        <f>FL7-FH7</f>
        <v>446.56054883000252</v>
      </c>
      <c r="FL7" s="206">
        <v>22972.08725361</v>
      </c>
      <c r="FM7" s="206">
        <v>64.722244826999997</v>
      </c>
      <c r="FN7" s="206">
        <f>FK7-FG7</f>
        <v>-826.7625210799888</v>
      </c>
      <c r="FO7" s="206">
        <f>FP7-FL7</f>
        <v>817.99612385000364</v>
      </c>
      <c r="FP7" s="206">
        <v>23790.083377460003</v>
      </c>
      <c r="FQ7" s="206">
        <v>67.026891541090293</v>
      </c>
      <c r="FR7" s="206">
        <f>FO7-FK7</f>
        <v>371.43557502000112</v>
      </c>
      <c r="FS7" s="206">
        <f>FT7-FP7</f>
        <v>1049.3646004999864</v>
      </c>
      <c r="FT7" s="206">
        <v>24839.44797795999</v>
      </c>
      <c r="FU7" s="206">
        <v>69.983402712102489</v>
      </c>
      <c r="FV7" s="206">
        <f>FS7-FO7</f>
        <v>231.36847664998277</v>
      </c>
      <c r="FW7" s="206">
        <f>FX7-FT7</f>
        <v>846.29483049000919</v>
      </c>
      <c r="FX7" s="206">
        <v>25685.742808449999</v>
      </c>
      <c r="FY7" s="206">
        <v>72.367779047192698</v>
      </c>
      <c r="FZ7" s="206">
        <f>FW7-FS7</f>
        <v>-203.06977000997722</v>
      </c>
    </row>
    <row r="8" spans="1:246" s="122" customFormat="1" ht="50.1" customHeight="1">
      <c r="A8" s="732"/>
      <c r="B8" s="212" t="s">
        <v>94</v>
      </c>
      <c r="C8" s="216">
        <v>0</v>
      </c>
      <c r="D8" s="216">
        <v>0</v>
      </c>
      <c r="E8" s="216" t="s">
        <v>207</v>
      </c>
      <c r="F8" s="216" t="s">
        <v>207</v>
      </c>
      <c r="G8" s="217">
        <f>H8-D8</f>
        <v>6.72</v>
      </c>
      <c r="H8" s="217">
        <v>6.72</v>
      </c>
      <c r="I8" s="212">
        <v>0.09</v>
      </c>
      <c r="J8" s="217">
        <v>6.72</v>
      </c>
      <c r="K8" s="217">
        <f>L8-H8</f>
        <v>456.70900383999998</v>
      </c>
      <c r="L8" s="217">
        <v>463.42900384000001</v>
      </c>
      <c r="M8" s="217">
        <v>6.0674350692190275</v>
      </c>
      <c r="N8" s="217">
        <f>K8-G8</f>
        <v>449.98900383999995</v>
      </c>
      <c r="O8" s="217">
        <f>P8-L8</f>
        <v>34.432881659999964</v>
      </c>
      <c r="P8" s="217">
        <v>497.86188549999997</v>
      </c>
      <c r="Q8" s="217">
        <v>6.5182468914982428</v>
      </c>
      <c r="R8" s="217">
        <f>O8-K8</f>
        <v>-422.27612218000002</v>
      </c>
      <c r="S8" s="217">
        <f>T8-P8</f>
        <v>6.6595863700000564</v>
      </c>
      <c r="T8" s="217">
        <v>504.52147187000003</v>
      </c>
      <c r="U8" s="217">
        <v>6.605437394</v>
      </c>
      <c r="V8" s="217">
        <f>S8-O8</f>
        <v>-27.773295289999908</v>
      </c>
      <c r="W8" s="217">
        <f>X8-T8</f>
        <v>30.653786139999852</v>
      </c>
      <c r="X8" s="217">
        <v>535.17525800999988</v>
      </c>
      <c r="Y8" s="217">
        <v>7.0067714832740542</v>
      </c>
      <c r="Z8" s="217">
        <f>W8-S8</f>
        <v>23.994199769999796</v>
      </c>
      <c r="AA8" s="217">
        <f>AB8-X8</f>
        <v>34.381909400000154</v>
      </c>
      <c r="AB8" s="217">
        <v>569.55716741000003</v>
      </c>
      <c r="AC8" s="217">
        <v>7.4569159522471171</v>
      </c>
      <c r="AD8" s="217">
        <f>AA8-W8</f>
        <v>3.7281232600003023</v>
      </c>
      <c r="AE8" s="217">
        <f>AF8-AB8</f>
        <v>504.76232614000003</v>
      </c>
      <c r="AF8" s="217">
        <v>1074.3194935500001</v>
      </c>
      <c r="AG8" s="217">
        <v>14.065506726379551</v>
      </c>
      <c r="AH8" s="217">
        <f>AE8-AA8</f>
        <v>470.38041673999987</v>
      </c>
      <c r="AI8" s="217">
        <f>AJ8-AF8</f>
        <v>7.016735830000016</v>
      </c>
      <c r="AJ8" s="217">
        <v>1081.3362293800001</v>
      </c>
      <c r="AK8" s="217">
        <v>14.173920626999999</v>
      </c>
      <c r="AL8" s="217">
        <f>AI8-AE8</f>
        <v>-497.74559031000001</v>
      </c>
      <c r="AM8" s="217">
        <f>AN8-AJ8</f>
        <v>36.565005029999838</v>
      </c>
      <c r="AN8" s="217">
        <v>1117.9012344099999</v>
      </c>
      <c r="AO8" s="217">
        <v>14.635940752015028</v>
      </c>
      <c r="AP8" s="217">
        <f>AM8-AI8</f>
        <v>29.548269199999822</v>
      </c>
      <c r="AQ8" s="217">
        <f>AR8-AN8</f>
        <v>51.333587340000122</v>
      </c>
      <c r="AR8" s="217">
        <v>1169.23482175</v>
      </c>
      <c r="AS8" s="217">
        <v>15.308017425490709</v>
      </c>
      <c r="AT8" s="217">
        <f>AQ8-AM8</f>
        <v>14.768582310000284</v>
      </c>
      <c r="AU8" s="217">
        <f>AV8-AR8</f>
        <v>508.27701010999999</v>
      </c>
      <c r="AV8" s="217">
        <v>1677.51183186</v>
      </c>
      <c r="AW8" s="217">
        <v>21.962551812428281</v>
      </c>
      <c r="AX8" s="217">
        <f>AU8-AQ8</f>
        <v>456.94342276999987</v>
      </c>
      <c r="AY8" s="217">
        <f>AZ8-AV8</f>
        <v>21.458654929999966</v>
      </c>
      <c r="AZ8" s="217">
        <v>1698.97048679</v>
      </c>
      <c r="BA8" s="217">
        <v>22.243495774655113</v>
      </c>
      <c r="BB8" s="217">
        <f>AY8-AU8</f>
        <v>-486.81835518000003</v>
      </c>
      <c r="BC8" s="217">
        <f>BD8-AZ8</f>
        <v>15.3334537799999</v>
      </c>
      <c r="BD8" s="217">
        <v>1714.3039405699999</v>
      </c>
      <c r="BE8" s="217">
        <v>22.444246533434161</v>
      </c>
      <c r="BF8" s="217">
        <f>BC8-AY8</f>
        <v>-6.1252011500000663</v>
      </c>
      <c r="BG8" s="217">
        <f>BH8-BD8</f>
        <v>29.140917160000072</v>
      </c>
      <c r="BH8" s="217">
        <v>1743.44485773</v>
      </c>
      <c r="BI8" s="217">
        <v>22.825769268971918</v>
      </c>
      <c r="BJ8" s="217">
        <f>BG8-BC8</f>
        <v>13.807463380000172</v>
      </c>
      <c r="BK8" s="217">
        <f>BL8-BH8</f>
        <v>502.26651640000046</v>
      </c>
      <c r="BL8" s="217">
        <v>2245.7113741300004</v>
      </c>
      <c r="BM8" s="217">
        <v>29.364482470737247</v>
      </c>
      <c r="BN8" s="217">
        <f>BK8-BG8</f>
        <v>473.12559924000038</v>
      </c>
      <c r="BO8" s="217">
        <f>BP8-BL8</f>
        <v>38.90521716999956</v>
      </c>
      <c r="BP8" s="217">
        <v>2284.6165913</v>
      </c>
      <c r="BQ8" s="217">
        <v>29.873199477191942</v>
      </c>
      <c r="BR8" s="217">
        <f>BO8-BK8</f>
        <v>-463.3612992300009</v>
      </c>
      <c r="BS8" s="217">
        <f>BT8-BP8</f>
        <v>19.949083710000195</v>
      </c>
      <c r="BT8" s="217">
        <v>2304.5656750100002</v>
      </c>
      <c r="BU8" s="217">
        <v>30.117074375848901</v>
      </c>
      <c r="BV8" s="217">
        <f>BS8-BO8</f>
        <v>-18.956133459999364</v>
      </c>
      <c r="BW8" s="217">
        <f>BX8-BT8</f>
        <v>31.992438149999998</v>
      </c>
      <c r="BX8" s="217">
        <v>2336.5581131600002</v>
      </c>
      <c r="BY8" s="217">
        <v>30.535165580485156</v>
      </c>
      <c r="BZ8" s="217">
        <f>BW8-BS8</f>
        <v>12.043354439999803</v>
      </c>
      <c r="CA8" s="217">
        <f>CB8-BX8</f>
        <v>53.429474199999731</v>
      </c>
      <c r="CB8" s="217">
        <v>2389.9875873599999</v>
      </c>
      <c r="CC8" s="217">
        <v>31.233103324247669</v>
      </c>
      <c r="CD8" s="217">
        <f>CA8-BW8</f>
        <v>21.437036049999733</v>
      </c>
      <c r="CE8" s="217">
        <f>CF8-CB8</f>
        <v>549.2884805499998</v>
      </c>
      <c r="CF8" s="217">
        <v>2939.2760679099997</v>
      </c>
      <c r="CG8" s="217">
        <v>38.396450178999999</v>
      </c>
      <c r="CH8" s="217">
        <f>CE8-CA8</f>
        <v>495.85900635000007</v>
      </c>
      <c r="CI8" s="217">
        <f>CJ8-CF8</f>
        <v>21.872527420000097</v>
      </c>
      <c r="CJ8" s="217">
        <v>2961.1485953299998</v>
      </c>
      <c r="CK8" s="217">
        <v>38.680549073000002</v>
      </c>
      <c r="CL8" s="217">
        <f>CI8-CE8</f>
        <v>-527.41595312999971</v>
      </c>
      <c r="CM8" s="217">
        <f>CN8-CJ8</f>
        <v>81.188213370000085</v>
      </c>
      <c r="CN8" s="217">
        <v>3042.3368086999999</v>
      </c>
      <c r="CO8" s="217">
        <v>39.741085067</v>
      </c>
      <c r="CP8" s="217">
        <f>CM8-CI8</f>
        <v>59.315685949999988</v>
      </c>
      <c r="CQ8" s="217">
        <f>CR8-CN8</f>
        <v>506.36797684000021</v>
      </c>
      <c r="CR8" s="217">
        <v>3548.7047855400001</v>
      </c>
      <c r="CS8" s="217">
        <v>46.354412351000001</v>
      </c>
      <c r="CT8" s="217">
        <f>CQ8-CM8</f>
        <v>425.17976347000013</v>
      </c>
      <c r="CU8" s="217">
        <f>CV8-CR8</f>
        <v>17.897621569999956</v>
      </c>
      <c r="CV8" s="217">
        <v>3566.6024071100001</v>
      </c>
      <c r="CW8" s="217">
        <v>46.588197289</v>
      </c>
      <c r="CX8" s="217">
        <f>CU8-CQ8</f>
        <v>-488.47035527000025</v>
      </c>
      <c r="CY8" s="217">
        <f>CZ8-CV8</f>
        <v>35.153954239999621</v>
      </c>
      <c r="CZ8" s="217">
        <v>3601.7563613499997</v>
      </c>
      <c r="DA8" s="217">
        <v>47.044849312015302</v>
      </c>
      <c r="DB8" s="217">
        <f>CY8-CU8</f>
        <v>17.256332669999665</v>
      </c>
      <c r="DC8" s="217">
        <f>DD8-CZ8</f>
        <v>29.495865080000385</v>
      </c>
      <c r="DD8" s="217">
        <v>3631.2522264300001</v>
      </c>
      <c r="DE8" s="217">
        <v>47.429441554433645</v>
      </c>
      <c r="DF8" s="217">
        <f>DC8-CY8</f>
        <v>-5.6580891599992356</v>
      </c>
      <c r="DG8" s="217">
        <f>DH8-DD8</f>
        <v>472.88162686999976</v>
      </c>
      <c r="DH8" s="217">
        <v>4104.1338532999998</v>
      </c>
      <c r="DI8" s="217">
        <v>53.605964165711008</v>
      </c>
      <c r="DJ8" s="217">
        <f>DG8-DC8</f>
        <v>443.38576178999938</v>
      </c>
      <c r="DK8" s="217">
        <f>DL8-DH8</f>
        <v>47.546740920000047</v>
      </c>
      <c r="DL8" s="217">
        <v>4151.6805942199999</v>
      </c>
      <c r="DM8" s="217">
        <v>54.156933874466638</v>
      </c>
      <c r="DN8" s="217">
        <f>DK8-DG8</f>
        <v>-425.33488594999972</v>
      </c>
      <c r="DO8" s="217">
        <f>DP8-DL8</f>
        <v>21.451982340000541</v>
      </c>
      <c r="DP8" s="217">
        <v>4173.1325765600004</v>
      </c>
      <c r="DQ8" s="217">
        <v>54.431895113026044</v>
      </c>
      <c r="DR8" s="217">
        <f>DO8-DK8</f>
        <v>-26.094758579999507</v>
      </c>
      <c r="DS8" s="217">
        <f>DT8-DP8</f>
        <v>28.648809959999198</v>
      </c>
      <c r="DT8" s="217">
        <v>4201.7813865199996</v>
      </c>
      <c r="DU8" s="217">
        <v>54.662788718768887</v>
      </c>
      <c r="DV8" s="217">
        <f>DS8-DO8</f>
        <v>7.1968276199986576</v>
      </c>
      <c r="DW8" s="217">
        <f>DX8-DT8</f>
        <v>498.76303202000145</v>
      </c>
      <c r="DX8" s="217">
        <v>4700.5444185400011</v>
      </c>
      <c r="DY8" s="217">
        <v>61.151412407642503</v>
      </c>
      <c r="DZ8" s="217">
        <f>DW8-DS8</f>
        <v>470.11422206000225</v>
      </c>
      <c r="EA8" s="217">
        <f>EB8-DX8</f>
        <v>43.194358379999358</v>
      </c>
      <c r="EB8" s="217">
        <v>4743.7387769200004</v>
      </c>
      <c r="EC8" s="217">
        <v>61.713346470548188</v>
      </c>
      <c r="ED8" s="217">
        <f>EA8-DW8</f>
        <v>-455.56867364000209</v>
      </c>
      <c r="EE8" s="217">
        <f>EF8-EB8</f>
        <v>9.0718569699993168</v>
      </c>
      <c r="EF8" s="217">
        <v>4752.8106338899997</v>
      </c>
      <c r="EG8" s="217">
        <v>61.78054955226623</v>
      </c>
      <c r="EH8" s="217">
        <f>EE8-EA8</f>
        <v>-34.122501410000041</v>
      </c>
      <c r="EI8" s="217">
        <f>EJ8-EF8</f>
        <v>34.805542560000504</v>
      </c>
      <c r="EJ8" s="217">
        <v>4787.6161764500002</v>
      </c>
      <c r="EK8" s="217">
        <v>62.232977749486807</v>
      </c>
      <c r="EL8" s="217">
        <f>EI8-EE8</f>
        <v>25.733685590001187</v>
      </c>
      <c r="EM8" s="217">
        <f>EN8-EJ8</f>
        <v>54.789497720000327</v>
      </c>
      <c r="EN8" s="217">
        <v>4842.4056741700006</v>
      </c>
      <c r="EO8" s="217">
        <v>62.407113166099904</v>
      </c>
      <c r="EP8" s="217">
        <f>EM8-EI8</f>
        <v>19.983955159999823</v>
      </c>
      <c r="EQ8" s="217">
        <f>ER8-EN8</f>
        <v>534.58158655999978</v>
      </c>
      <c r="ER8" s="217">
        <v>5376.9872607300003</v>
      </c>
      <c r="ES8" s="217">
        <v>69.278267288368653</v>
      </c>
      <c r="ET8" s="217">
        <f>EQ8-EM8</f>
        <v>479.79208883999945</v>
      </c>
      <c r="EU8" s="217">
        <f>EV8-ER8</f>
        <v>23.5730593699991</v>
      </c>
      <c r="EV8" s="217">
        <v>5400.5603200999994</v>
      </c>
      <c r="EW8" s="217">
        <v>69.580901133397902</v>
      </c>
      <c r="EX8" s="217">
        <f>EU8-EQ8</f>
        <v>-511.00852719000068</v>
      </c>
      <c r="EY8" s="217">
        <f>EZ8-EV8</f>
        <v>27.476167250000799</v>
      </c>
      <c r="EZ8" s="217">
        <v>5428.0364873500002</v>
      </c>
      <c r="FA8" s="217">
        <v>69.778444724716465</v>
      </c>
      <c r="FB8" s="217">
        <f>EY8-EU8</f>
        <v>3.9031078800016985</v>
      </c>
      <c r="FC8" s="217">
        <f>FD8-EZ8</f>
        <v>56.653881360000014</v>
      </c>
      <c r="FD8" s="217">
        <v>5484.6903687100003</v>
      </c>
      <c r="FE8" s="217">
        <v>70.416219785180203</v>
      </c>
      <c r="FF8" s="217">
        <f>FC8-EY8</f>
        <v>29.177714109999215</v>
      </c>
      <c r="FG8" s="217">
        <f>FH8-FD8</f>
        <v>540.38061386000027</v>
      </c>
      <c r="FH8" s="217">
        <v>6025.0709825700005</v>
      </c>
      <c r="FI8" s="217">
        <v>77.322174788271255</v>
      </c>
      <c r="FJ8" s="217">
        <f>FG8-FC8</f>
        <v>483.72673250000025</v>
      </c>
      <c r="FK8" s="217">
        <f>FL8-FH8</f>
        <v>19.424424779999754</v>
      </c>
      <c r="FL8" s="217">
        <v>6044.4954073500003</v>
      </c>
      <c r="FM8" s="217">
        <v>77.571456294000001</v>
      </c>
      <c r="FN8" s="217">
        <f>FK8-FG8</f>
        <v>-520.95618908000051</v>
      </c>
      <c r="FO8" s="217">
        <f>FP8-FL8</f>
        <v>25.895013669999571</v>
      </c>
      <c r="FP8" s="217">
        <v>6070.3904210199998</v>
      </c>
      <c r="FQ8" s="217">
        <v>77.903777486608661</v>
      </c>
      <c r="FR8" s="217">
        <f>FO8-FK8</f>
        <v>6.4705888899998172</v>
      </c>
      <c r="FS8" s="217">
        <f>FT8-FP8</f>
        <v>31.251234929999555</v>
      </c>
      <c r="FT8" s="217">
        <v>6101.6416559499994</v>
      </c>
      <c r="FU8" s="217">
        <v>78.294373922687626</v>
      </c>
      <c r="FV8" s="217">
        <f>FS8-FO8</f>
        <v>5.3562212599999839</v>
      </c>
      <c r="FW8" s="217">
        <f>FX8-FT8</f>
        <v>513.87306944000102</v>
      </c>
      <c r="FX8" s="217">
        <v>6615.5147253900004</v>
      </c>
      <c r="FY8" s="217">
        <v>84.886730672542569</v>
      </c>
      <c r="FZ8" s="217">
        <f>FW8-FS8</f>
        <v>482.62183451000146</v>
      </c>
    </row>
    <row r="9" spans="1:246" s="205" customFormat="1" ht="50.1" customHeight="1">
      <c r="A9" s="732"/>
      <c r="B9" s="218" t="s">
        <v>95</v>
      </c>
      <c r="C9" s="218">
        <v>0</v>
      </c>
      <c r="D9" s="219">
        <v>0</v>
      </c>
      <c r="E9" s="220" t="s">
        <v>207</v>
      </c>
      <c r="F9" s="221" t="s">
        <v>207</v>
      </c>
      <c r="G9" s="222">
        <f>H9-D9</f>
        <v>0</v>
      </c>
      <c r="H9" s="223">
        <v>0</v>
      </c>
      <c r="I9" s="223">
        <v>0</v>
      </c>
      <c r="J9" s="223">
        <v>0</v>
      </c>
      <c r="K9" s="222">
        <f>L9-H9</f>
        <v>144.58000000000001</v>
      </c>
      <c r="L9" s="224">
        <v>144.58000000000001</v>
      </c>
      <c r="M9" s="224">
        <v>0.51904088389911174</v>
      </c>
      <c r="N9" s="222">
        <f>K9-G9</f>
        <v>144.58000000000001</v>
      </c>
      <c r="O9" s="222">
        <f>P9-L9</f>
        <v>7.9941589100000101</v>
      </c>
      <c r="P9" s="224">
        <v>152.57415891000002</v>
      </c>
      <c r="Q9" s="224">
        <v>0.54773698514732683</v>
      </c>
      <c r="R9" s="222">
        <f>O9-K9</f>
        <v>-136.58584109</v>
      </c>
      <c r="S9" s="222">
        <f>T9-P9</f>
        <v>7.5417140999999788</v>
      </c>
      <c r="T9" s="224">
        <v>160.11587301</v>
      </c>
      <c r="U9" s="224">
        <v>0.57481152899999999</v>
      </c>
      <c r="V9" s="222">
        <f>S9-O9</f>
        <v>-0.45244481000003134</v>
      </c>
      <c r="W9" s="222">
        <f>X9-T9</f>
        <v>298.78976619000002</v>
      </c>
      <c r="X9" s="224">
        <v>458.90563920000005</v>
      </c>
      <c r="Y9" s="224">
        <v>1.6474584757880666</v>
      </c>
      <c r="Z9" s="222">
        <f>W9-S9</f>
        <v>291.24805209000004</v>
      </c>
      <c r="AA9" s="222">
        <f>AB9-X9</f>
        <v>53.540550619999919</v>
      </c>
      <c r="AB9" s="224">
        <v>512.44618981999997</v>
      </c>
      <c r="AC9" s="224">
        <v>1.8396675627608179</v>
      </c>
      <c r="AD9" s="222">
        <f>AA9-W9</f>
        <v>-245.2492155700001</v>
      </c>
      <c r="AE9" s="222">
        <f>AF9-AB9</f>
        <v>46.410364000000072</v>
      </c>
      <c r="AF9" s="224">
        <v>558.85655382000004</v>
      </c>
      <c r="AG9" s="224">
        <v>2.0062794781635116</v>
      </c>
      <c r="AH9" s="222">
        <f>AE9-AA9</f>
        <v>-7.1301866199998472</v>
      </c>
      <c r="AI9" s="222">
        <f>AJ9-AF9</f>
        <v>122.68206825999994</v>
      </c>
      <c r="AJ9" s="224">
        <v>681.53862207999998</v>
      </c>
      <c r="AK9" s="224">
        <v>2.4469228059999999</v>
      </c>
      <c r="AL9" s="222">
        <f>AI9-AE9</f>
        <v>76.271704259999865</v>
      </c>
      <c r="AM9" s="222">
        <f>AN9-AJ9</f>
        <v>281.54924921999987</v>
      </c>
      <c r="AN9" s="224">
        <v>963.08787129999985</v>
      </c>
      <c r="AO9" s="224">
        <v>3.4574689630377673</v>
      </c>
      <c r="AP9" s="222">
        <f>AM9-AI9</f>
        <v>158.86718095999993</v>
      </c>
      <c r="AQ9" s="222">
        <f>AR9-AN9</f>
        <v>229.76215891000004</v>
      </c>
      <c r="AR9" s="224">
        <v>1192.8500302099999</v>
      </c>
      <c r="AS9" s="224">
        <v>4.282311178358766</v>
      </c>
      <c r="AT9" s="222">
        <f>AQ9-AM9</f>
        <v>-51.787090309999826</v>
      </c>
      <c r="AU9" s="222">
        <f>AV9-AR9</f>
        <v>444.37086463999981</v>
      </c>
      <c r="AV9" s="224">
        <v>1637.2208948499997</v>
      </c>
      <c r="AW9" s="224">
        <v>5.8775949716196934</v>
      </c>
      <c r="AX9" s="222">
        <f>AU9-AQ9</f>
        <v>214.60870572999977</v>
      </c>
      <c r="AY9" s="222">
        <f>AZ9-AV9</f>
        <v>290.30009627999993</v>
      </c>
      <c r="AZ9" s="224">
        <v>1927.5209911299996</v>
      </c>
      <c r="BA9" s="224">
        <v>6.9197673452579904</v>
      </c>
      <c r="BB9" s="222">
        <f>AY9-AU9</f>
        <v>-154.07076835999987</v>
      </c>
      <c r="BC9" s="222">
        <f>BD9-AZ9</f>
        <v>131.10725355999989</v>
      </c>
      <c r="BD9" s="224">
        <v>2058.6282446899995</v>
      </c>
      <c r="BE9" s="224">
        <v>7.3904401400476782</v>
      </c>
      <c r="BF9" s="222">
        <f>BC9-AY9</f>
        <v>-159.19284272000004</v>
      </c>
      <c r="BG9" s="222">
        <f>BH9-BD9</f>
        <v>133.3603268300003</v>
      </c>
      <c r="BH9" s="224">
        <v>2191.9885715199998</v>
      </c>
      <c r="BI9" s="224">
        <v>7.8692014292879948</v>
      </c>
      <c r="BJ9" s="222">
        <f>BG9-BC9</f>
        <v>2.2530732700004137</v>
      </c>
      <c r="BK9" s="222">
        <f>BL9-BH9</f>
        <v>301.70942152999987</v>
      </c>
      <c r="BL9" s="224">
        <v>2493.6979930499997</v>
      </c>
      <c r="BM9" s="224">
        <v>8.9554380873970434</v>
      </c>
      <c r="BN9" s="222">
        <f>BK9-BG9</f>
        <v>168.34909469999957</v>
      </c>
      <c r="BO9" s="222">
        <f>BP9-BL9</f>
        <v>229.9002865500006</v>
      </c>
      <c r="BP9" s="224">
        <v>2723.5982796000003</v>
      </c>
      <c r="BQ9" s="224">
        <v>9.7810624365409478</v>
      </c>
      <c r="BR9" s="222">
        <f>BO9-BK9</f>
        <v>-71.809134979999271</v>
      </c>
      <c r="BS9" s="222">
        <f>BT9-BP9</f>
        <v>246.9498528500003</v>
      </c>
      <c r="BT9" s="224">
        <v>2970.5481324500006</v>
      </c>
      <c r="BU9" s="224">
        <v>10.669567357630783</v>
      </c>
      <c r="BV9" s="222">
        <f>BS9-BO9</f>
        <v>17.049566299999697</v>
      </c>
      <c r="BW9" s="222">
        <f>BX9-BT9</f>
        <v>359.76952670999935</v>
      </c>
      <c r="BX9" s="224">
        <v>3330.3176591599999</v>
      </c>
      <c r="BY9" s="224">
        <v>11.964185954691523</v>
      </c>
      <c r="BZ9" s="222">
        <f>BW9-BS9</f>
        <v>112.81967385999906</v>
      </c>
      <c r="CA9" s="222">
        <f>CB9-BX9</f>
        <v>436.65604891999965</v>
      </c>
      <c r="CB9" s="224">
        <v>3766.9737080799996</v>
      </c>
      <c r="CC9" s="224">
        <v>13.530191987494547</v>
      </c>
      <c r="CD9" s="222">
        <f>CA9-BW9</f>
        <v>76.886522210000294</v>
      </c>
      <c r="CE9" s="222">
        <f>CF9-CB9</f>
        <v>325.75827856000024</v>
      </c>
      <c r="CF9" s="224">
        <v>4092.7319866399998</v>
      </c>
      <c r="CG9" s="224">
        <v>14.701819299</v>
      </c>
      <c r="CH9" s="222">
        <f>CE9-CA9</f>
        <v>-110.89777035999941</v>
      </c>
      <c r="CI9" s="222">
        <f>CJ9-CF9</f>
        <v>532.15131772999985</v>
      </c>
      <c r="CJ9" s="224">
        <v>4624.8833043699997</v>
      </c>
      <c r="CK9" s="224">
        <v>16.613593395999999</v>
      </c>
      <c r="CL9" s="222">
        <f>CI9-CE9</f>
        <v>206.39303916999961</v>
      </c>
      <c r="CM9" s="222">
        <f>CN9-CJ9</f>
        <v>986.58992156000022</v>
      </c>
      <c r="CN9" s="224">
        <v>5611.4732259299999</v>
      </c>
      <c r="CO9" s="224">
        <v>20.157640397000002</v>
      </c>
      <c r="CP9" s="222">
        <f>CM9-CI9</f>
        <v>454.43860383000037</v>
      </c>
      <c r="CQ9" s="222">
        <f>CR9-CN9</f>
        <v>484.31971713999974</v>
      </c>
      <c r="CR9" s="224">
        <v>6095.7929430699996</v>
      </c>
      <c r="CS9" s="224">
        <v>21.897578448000001</v>
      </c>
      <c r="CT9" s="222">
        <f>CQ9-CM9</f>
        <v>-502.27020442000048</v>
      </c>
      <c r="CU9" s="222">
        <f>CV9-CR9</f>
        <v>426.59403655999995</v>
      </c>
      <c r="CV9" s="224">
        <v>6522.3869796299996</v>
      </c>
      <c r="CW9" s="224">
        <v>23.430008514000001</v>
      </c>
      <c r="CX9" s="222">
        <f>CU9-CQ9</f>
        <v>-57.725680579999789</v>
      </c>
      <c r="CY9" s="222">
        <f>CZ9-CV9</f>
        <v>812.28093898000225</v>
      </c>
      <c r="CZ9" s="224">
        <v>7334.6679186100018</v>
      </c>
      <c r="DA9" s="224">
        <v>26.348311610080639</v>
      </c>
      <c r="DB9" s="222">
        <f>CY9-CU9</f>
        <v>385.6869024200023</v>
      </c>
      <c r="DC9" s="222">
        <f>DD9-CZ9</f>
        <v>415.46331086999817</v>
      </c>
      <c r="DD9" s="224">
        <v>7750.13122948</v>
      </c>
      <c r="DE9" s="224">
        <v>27.84088807187376</v>
      </c>
      <c r="DF9" s="222">
        <f>DC9-CY9</f>
        <v>-396.81762811000408</v>
      </c>
      <c r="DG9" s="222">
        <f>DH9-DD9</f>
        <v>253.08996858999853</v>
      </c>
      <c r="DH9" s="224">
        <v>8003.2211980699985</v>
      </c>
      <c r="DI9" s="224">
        <v>28.750066159184801</v>
      </c>
      <c r="DJ9" s="222">
        <f>DG9-DC9</f>
        <v>-162.37334227999963</v>
      </c>
      <c r="DK9" s="222">
        <f>DL9-DH9</f>
        <v>550.50434656000016</v>
      </c>
      <c r="DL9" s="224">
        <v>8553.7255446299987</v>
      </c>
      <c r="DM9" s="224">
        <v>30.738586029060482</v>
      </c>
      <c r="DN9" s="222">
        <f>DK9-DG9</f>
        <v>297.41437797000162</v>
      </c>
      <c r="DO9" s="222">
        <f>DP9-DL9</f>
        <v>748.6427034999997</v>
      </c>
      <c r="DP9" s="224">
        <v>9302.3682481299984</v>
      </c>
      <c r="DQ9" s="224">
        <v>33.429725374405912</v>
      </c>
      <c r="DR9" s="222">
        <f>DO9-DK9</f>
        <v>198.13835693999954</v>
      </c>
      <c r="DS9" s="222">
        <f>DT9-DP9</f>
        <v>622.95152828000209</v>
      </c>
      <c r="DT9" s="224">
        <v>9925.3197764100005</v>
      </c>
      <c r="DU9" s="224">
        <v>35.694101432385096</v>
      </c>
      <c r="DV9" s="222">
        <f>DS9-DO9</f>
        <v>-125.6911752199976</v>
      </c>
      <c r="DW9" s="222">
        <f>DX9-DT9</f>
        <v>457.71334016000037</v>
      </c>
      <c r="DX9" s="224">
        <v>10383.033116570001</v>
      </c>
      <c r="DY9" s="224">
        <v>37.340160880208366</v>
      </c>
      <c r="DZ9" s="222">
        <f>DW9-DS9</f>
        <v>-165.23818812000172</v>
      </c>
      <c r="EA9" s="222">
        <f>EB9-DX9</f>
        <v>432.12000443999568</v>
      </c>
      <c r="EB9" s="224">
        <v>10815.153121009997</v>
      </c>
      <c r="EC9" s="224">
        <v>38.894179855607334</v>
      </c>
      <c r="ED9" s="222">
        <f>EA9-DW9</f>
        <v>-25.593335720004688</v>
      </c>
      <c r="EE9" s="222">
        <f>EF9-EB9</f>
        <v>579.43708882000283</v>
      </c>
      <c r="EF9" s="224">
        <v>11394.590209829999</v>
      </c>
      <c r="EG9" s="224">
        <v>40.987310017343297</v>
      </c>
      <c r="EH9" s="222">
        <f>EE9-EA9</f>
        <v>147.31708438000715</v>
      </c>
      <c r="EI9" s="222">
        <f>EJ9-EF9</f>
        <v>816.40805947000081</v>
      </c>
      <c r="EJ9" s="224">
        <v>12210.9982693</v>
      </c>
      <c r="EK9" s="224">
        <v>43.923999237223008</v>
      </c>
      <c r="EL9" s="222">
        <f>EI9-EE9</f>
        <v>236.97097064999798</v>
      </c>
      <c r="EM9" s="222">
        <f>EN9-EJ9</f>
        <v>504.94533043999763</v>
      </c>
      <c r="EN9" s="224">
        <v>12715.943599739998</v>
      </c>
      <c r="EO9" s="224">
        <v>45.849721628966307</v>
      </c>
      <c r="EP9" s="222">
        <f>EM9-EI9</f>
        <v>-311.46272903000317</v>
      </c>
      <c r="EQ9" s="222">
        <f>ER9-EN9</f>
        <v>590.15743801999997</v>
      </c>
      <c r="ER9" s="224">
        <v>13306.101037759998</v>
      </c>
      <c r="ES9" s="224">
        <v>47.981197542539896</v>
      </c>
      <c r="ET9" s="222">
        <f>EQ9-EM9</f>
        <v>85.212107580002339</v>
      </c>
      <c r="EU9" s="222">
        <f>EV9-ER9</f>
        <v>759.35571629000151</v>
      </c>
      <c r="EV9" s="224">
        <v>14065.456754049999</v>
      </c>
      <c r="EW9" s="224">
        <v>50.719621520671275</v>
      </c>
      <c r="EX9" s="222">
        <f>EU9-EQ9</f>
        <v>169.19827827000154</v>
      </c>
      <c r="EY9" s="222">
        <f>EZ9-EV9</f>
        <v>762.88943324000138</v>
      </c>
      <c r="EZ9" s="224">
        <v>14828.346187290001</v>
      </c>
      <c r="FA9" s="224">
        <v>53.504155119967919</v>
      </c>
      <c r="FB9" s="222">
        <f>EY9-EU9</f>
        <v>3.5337169499998708</v>
      </c>
      <c r="FC9" s="222">
        <f>FD9-EZ9</f>
        <v>939.16707886999757</v>
      </c>
      <c r="FD9" s="224">
        <v>15767.513266159998</v>
      </c>
      <c r="FE9" s="224">
        <v>56.913426181702562</v>
      </c>
      <c r="FF9" s="222">
        <f>FC9-EY9</f>
        <v>176.27764562999619</v>
      </c>
      <c r="FG9" s="222">
        <f>FH9-FD9</f>
        <v>732.94245605000287</v>
      </c>
      <c r="FH9" s="224">
        <v>16500.455722210001</v>
      </c>
      <c r="FI9" s="224">
        <v>59.565901427024237</v>
      </c>
      <c r="FJ9" s="222">
        <f>FG9-FC9</f>
        <v>-206.22462281999469</v>
      </c>
      <c r="FK9" s="222">
        <f>FL9-FH9</f>
        <v>427.13612404999731</v>
      </c>
      <c r="FL9" s="224">
        <v>16927.591846259998</v>
      </c>
      <c r="FM9" s="224">
        <v>61.107843582000001</v>
      </c>
      <c r="FN9" s="222">
        <f>FK9-FG9</f>
        <v>-305.80633200000557</v>
      </c>
      <c r="FO9" s="222">
        <f>FP9-FL9</f>
        <v>792.1011101800068</v>
      </c>
      <c r="FP9" s="224">
        <v>17719.692956440005</v>
      </c>
      <c r="FQ9" s="224">
        <v>63.9672928875369</v>
      </c>
      <c r="FR9" s="222">
        <f>FO9-FK9</f>
        <v>364.96498613000949</v>
      </c>
      <c r="FS9" s="222">
        <f>FT9-FP9</f>
        <v>1018.1133655699887</v>
      </c>
      <c r="FT9" s="224">
        <v>18737.806322009994</v>
      </c>
      <c r="FU9" s="224">
        <v>67.64517918304972</v>
      </c>
      <c r="FV9" s="222">
        <f>FS9-FO9</f>
        <v>226.01225538998187</v>
      </c>
      <c r="FW9" s="222">
        <f>FX9-FT9</f>
        <v>332.42176105000181</v>
      </c>
      <c r="FX9" s="224">
        <v>19070.228083059996</v>
      </c>
      <c r="FY9" s="224">
        <v>68.845594854138128</v>
      </c>
      <c r="FZ9" s="222">
        <f>FW9-FS9</f>
        <v>-685.69160451998687</v>
      </c>
    </row>
    <row r="10" spans="1:246" s="126" customFormat="1">
      <c r="A10" s="123"/>
      <c r="B10" s="124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</row>
    <row r="11" spans="1:246" s="126" customFormat="1">
      <c r="A11" s="123"/>
      <c r="B11" s="124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</row>
    <row r="12" spans="1:246" s="126" customFormat="1">
      <c r="A12" s="123"/>
      <c r="B12" s="124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</row>
    <row r="13" spans="1:246" s="128" customFormat="1" ht="21.75" hidden="1" customHeight="1">
      <c r="A13" s="127"/>
      <c r="B13" s="127"/>
      <c r="C13" s="127" t="e">
        <f>#REF!-'[12]C4-ref'!C23</f>
        <v>#REF!</v>
      </c>
      <c r="D13" s="127" t="e">
        <f>#REF!-'[12]C4-ref'!D23</f>
        <v>#REF!</v>
      </c>
      <c r="E13" s="127"/>
      <c r="F13" s="127"/>
      <c r="G13" s="127" t="e">
        <f>#REF!-'[12]C4-ref'!H23</f>
        <v>#REF!</v>
      </c>
      <c r="H13" s="127" t="e">
        <f>#REF!-'[12]C4-ref'!I23</f>
        <v>#REF!</v>
      </c>
      <c r="I13" s="127"/>
      <c r="J13" s="127"/>
      <c r="K13" s="127" t="e">
        <f>#REF!-'[12]C4-ref'!L23</f>
        <v>#REF!</v>
      </c>
      <c r="L13" s="127" t="e">
        <f>#REF!-'[12]C4-ref'!M23</f>
        <v>#REF!</v>
      </c>
      <c r="M13" s="127"/>
      <c r="N13" s="127"/>
      <c r="O13" s="127" t="e">
        <f>#REF!-'[12]C4-ref'!P23</f>
        <v>#REF!</v>
      </c>
      <c r="P13" s="127" t="e">
        <f>#REF!-'[12]C4-ref'!Q23</f>
        <v>#REF!</v>
      </c>
      <c r="Q13" s="127"/>
      <c r="R13" s="127"/>
    </row>
    <row r="14" spans="1:246" s="129" customFormat="1" ht="23.25" hidden="1" customHeight="1">
      <c r="A14" s="129">
        <v>1000000</v>
      </c>
      <c r="C14" s="130" t="e">
        <f>#REF!-#REF!</f>
        <v>#REF!</v>
      </c>
      <c r="D14" s="130" t="e">
        <f>#REF!-#REF!</f>
        <v>#REF!</v>
      </c>
      <c r="E14" s="130"/>
      <c r="F14" s="130" t="e">
        <f>#REF!-#REF!</f>
        <v>#REF!</v>
      </c>
      <c r="G14" s="130" t="e">
        <f>#REF!-#REF!</f>
        <v>#REF!</v>
      </c>
      <c r="H14" s="130" t="e">
        <f>#REF!-#REF!</f>
        <v>#REF!</v>
      </c>
      <c r="I14" s="130"/>
      <c r="J14" s="130" t="e">
        <f>#REF!-#REF!</f>
        <v>#REF!</v>
      </c>
      <c r="K14" s="130" t="e">
        <f>#REF!-#REF!</f>
        <v>#REF!</v>
      </c>
      <c r="L14" s="130" t="e">
        <f>#REF!-#REF!</f>
        <v>#REF!</v>
      </c>
      <c r="M14" s="130"/>
      <c r="N14" s="130" t="e">
        <f>#REF!-#REF!</f>
        <v>#REF!</v>
      </c>
      <c r="O14" s="130" t="e">
        <f>#REF!-#REF!</f>
        <v>#REF!</v>
      </c>
      <c r="P14" s="130" t="e">
        <f>#REF!-#REF!</f>
        <v>#REF!</v>
      </c>
      <c r="Q14" s="130"/>
      <c r="R14" s="130" t="e">
        <f>#REF!-#REF!</f>
        <v>#REF!</v>
      </c>
    </row>
    <row r="15" spans="1:246" s="134" customFormat="1" ht="12.75">
      <c r="A15" s="131"/>
      <c r="B15" s="132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</row>
    <row r="16" spans="1:246" s="134" customFormat="1" ht="12.75">
      <c r="A16" s="131"/>
      <c r="B16" s="132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</row>
    <row r="17" spans="1:18" s="134" customFormat="1" ht="12.75">
      <c r="A17" s="131"/>
      <c r="B17" s="132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</row>
    <row r="18" spans="1:18" s="134" customFormat="1" ht="12.75">
      <c r="A18" s="131"/>
      <c r="B18" s="132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</row>
    <row r="19" spans="1:18" s="134" customFormat="1" ht="12.75">
      <c r="A19" s="131"/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</row>
    <row r="20" spans="1:18" s="134" customFormat="1" ht="12.75">
      <c r="A20" s="131"/>
      <c r="B20" s="132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</row>
    <row r="21" spans="1:18" s="134" customFormat="1" ht="12.75">
      <c r="A21" s="131"/>
      <c r="B21" s="132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</row>
    <row r="22" spans="1:18" s="134" customFormat="1" ht="12.75">
      <c r="A22" s="131"/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</row>
    <row r="23" spans="1:18" s="126" customFormat="1">
      <c r="A23" s="123"/>
      <c r="B23" s="124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</row>
    <row r="24" spans="1:18" s="126" customFormat="1">
      <c r="A24" s="123"/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</row>
    <row r="25" spans="1:18" s="126" customFormat="1">
      <c r="A25" s="123"/>
      <c r="B25" s="124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</row>
    <row r="26" spans="1:18" s="126" customFormat="1">
      <c r="A26" s="123"/>
      <c r="B26" s="124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</row>
    <row r="27" spans="1:18" s="126" customFormat="1">
      <c r="A27" s="123"/>
      <c r="B27" s="124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</row>
    <row r="28" spans="1:18" s="126" customFormat="1">
      <c r="A28" s="123"/>
      <c r="B28" s="124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</row>
    <row r="29" spans="1:18" s="126" customFormat="1">
      <c r="A29" s="123"/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s="126" customFormat="1">
      <c r="A30" s="123"/>
      <c r="B30" s="124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</row>
    <row r="31" spans="1:18" s="126" customFormat="1">
      <c r="A31" s="123"/>
      <c r="B31" s="12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</row>
    <row r="32" spans="1:18" s="126" customFormat="1">
      <c r="A32" s="123"/>
      <c r="B32" s="124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</row>
    <row r="33" spans="1:18" s="126" customFormat="1">
      <c r="A33" s="123"/>
      <c r="B33" s="124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</row>
    <row r="34" spans="1:18" s="126" customFormat="1">
      <c r="A34" s="123"/>
      <c r="B34" s="124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</row>
    <row r="35" spans="1:18" s="126" customFormat="1">
      <c r="A35" s="123"/>
      <c r="B35" s="124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</row>
    <row r="36" spans="1:18" s="126" customFormat="1">
      <c r="A36" s="123"/>
      <c r="B36" s="124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</row>
    <row r="37" spans="1:18" s="126" customFormat="1">
      <c r="A37" s="123"/>
      <c r="B37" s="124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</row>
    <row r="38" spans="1:18" s="126" customFormat="1">
      <c r="A38" s="123"/>
      <c r="B38" s="124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</row>
    <row r="39" spans="1:18" s="126" customFormat="1">
      <c r="A39" s="123"/>
      <c r="B39" s="124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</row>
    <row r="40" spans="1:18" s="126" customFormat="1">
      <c r="A40" s="123"/>
      <c r="B40" s="124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</row>
    <row r="41" spans="1:18" s="126" customFormat="1">
      <c r="A41" s="123"/>
      <c r="B41" s="124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</row>
    <row r="42" spans="1:18" s="126" customFormat="1">
      <c r="A42" s="123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</row>
    <row r="43" spans="1:18" s="126" customFormat="1">
      <c r="A43" s="123"/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</row>
    <row r="44" spans="1:18" s="126" customFormat="1">
      <c r="A44" s="123"/>
      <c r="B44" s="124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</row>
    <row r="45" spans="1:18" s="126" customFormat="1">
      <c r="A45" s="123"/>
      <c r="B45" s="124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</row>
    <row r="46" spans="1:18" s="126" customFormat="1">
      <c r="A46" s="123"/>
      <c r="B46" s="124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</row>
    <row r="47" spans="1:18" s="126" customFormat="1">
      <c r="A47" s="123"/>
      <c r="B47" s="124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</row>
    <row r="48" spans="1:18" s="126" customFormat="1">
      <c r="A48" s="123"/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</row>
    <row r="49" spans="1:18" s="126" customFormat="1">
      <c r="A49" s="123"/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</row>
    <row r="50" spans="1:18" s="126" customFormat="1">
      <c r="A50" s="123"/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</row>
    <row r="51" spans="1:18" s="126" customFormat="1">
      <c r="A51" s="123"/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</row>
    <row r="52" spans="1:18" s="126" customFormat="1">
      <c r="A52" s="123"/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</row>
    <row r="53" spans="1:18" s="126" customFormat="1">
      <c r="A53" s="123"/>
      <c r="B53" s="124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</row>
    <row r="54" spans="1:18" s="126" customFormat="1">
      <c r="A54" s="123"/>
      <c r="B54" s="124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</row>
    <row r="55" spans="1:18" s="126" customFormat="1">
      <c r="A55" s="123"/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</row>
    <row r="56" spans="1:18" s="126" customFormat="1">
      <c r="A56" s="123"/>
      <c r="B56" s="124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</row>
    <row r="57" spans="1:18" s="126" customFormat="1">
      <c r="A57" s="123"/>
      <c r="B57" s="124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</row>
    <row r="58" spans="1:18" s="126" customFormat="1">
      <c r="A58" s="123"/>
      <c r="B58" s="124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</row>
    <row r="59" spans="1:18" s="126" customFormat="1">
      <c r="A59" s="123"/>
      <c r="B59" s="124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</row>
    <row r="60" spans="1:18" s="126" customFormat="1">
      <c r="A60" s="123"/>
      <c r="B60" s="124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</row>
    <row r="61" spans="1:18" s="126" customFormat="1">
      <c r="A61" s="123"/>
      <c r="B61" s="124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</row>
    <row r="62" spans="1:18" s="126" customFormat="1">
      <c r="A62" s="123"/>
      <c r="B62" s="124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</row>
    <row r="63" spans="1:18" s="126" customFormat="1">
      <c r="A63" s="123"/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s="126" customFormat="1">
      <c r="A64" s="123"/>
      <c r="B64" s="124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</row>
    <row r="65" spans="1:18" s="126" customFormat="1">
      <c r="A65" s="123"/>
      <c r="B65" s="124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</row>
    <row r="66" spans="1:18" s="126" customFormat="1">
      <c r="A66" s="123"/>
      <c r="B66" s="124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</row>
    <row r="67" spans="1:18" s="126" customFormat="1">
      <c r="A67" s="123"/>
      <c r="B67" s="124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</row>
    <row r="68" spans="1:18" s="126" customFormat="1">
      <c r="A68" s="123"/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</row>
    <row r="69" spans="1:18" s="126" customFormat="1">
      <c r="A69" s="123"/>
      <c r="B69" s="124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</row>
    <row r="70" spans="1:18" s="126" customFormat="1">
      <c r="A70" s="123"/>
      <c r="B70" s="124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</row>
    <row r="71" spans="1:18" s="126" customFormat="1">
      <c r="A71" s="123"/>
      <c r="B71" s="124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</row>
    <row r="72" spans="1:18" s="126" customFormat="1">
      <c r="A72" s="123"/>
      <c r="B72" s="124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</row>
    <row r="73" spans="1:18" s="126" customFormat="1">
      <c r="A73" s="123"/>
      <c r="B73" s="124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</row>
    <row r="74" spans="1:18" s="126" customFormat="1">
      <c r="A74" s="123"/>
      <c r="B74" s="124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</row>
    <row r="75" spans="1:18" s="126" customFormat="1">
      <c r="A75" s="123"/>
      <c r="B75" s="124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</row>
    <row r="76" spans="1:18" s="126" customFormat="1">
      <c r="A76" s="123"/>
      <c r="B76" s="124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</row>
    <row r="77" spans="1:18" s="126" customFormat="1">
      <c r="A77" s="123"/>
      <c r="B77" s="124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</row>
    <row r="78" spans="1:18" s="126" customFormat="1">
      <c r="A78" s="123"/>
      <c r="B78" s="124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</row>
    <row r="79" spans="1:18" s="126" customFormat="1">
      <c r="A79" s="123"/>
      <c r="B79" s="124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1:18" s="126" customFormat="1">
      <c r="A80" s="123"/>
      <c r="B80" s="124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</row>
    <row r="81" spans="1:18" s="126" customFormat="1">
      <c r="A81" s="123"/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</row>
    <row r="82" spans="1:18" s="126" customFormat="1">
      <c r="A82" s="123"/>
      <c r="B82" s="124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</row>
    <row r="83" spans="1:18" s="126" customFormat="1">
      <c r="A83" s="123"/>
      <c r="B83" s="124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</row>
    <row r="84" spans="1:18" s="126" customFormat="1">
      <c r="A84" s="123"/>
      <c r="B84" s="124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</row>
    <row r="85" spans="1:18" s="126" customFormat="1">
      <c r="A85" s="123"/>
      <c r="B85" s="124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</row>
    <row r="86" spans="1:18" s="126" customFormat="1">
      <c r="A86" s="123"/>
      <c r="B86" s="124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</row>
    <row r="87" spans="1:18" s="126" customFormat="1">
      <c r="A87" s="123"/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</row>
    <row r="88" spans="1:18" s="126" customFormat="1">
      <c r="A88" s="123"/>
      <c r="B88" s="124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</row>
    <row r="89" spans="1:18" s="126" customFormat="1">
      <c r="A89" s="123"/>
      <c r="B89" s="124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</row>
    <row r="90" spans="1:18" s="126" customFormat="1">
      <c r="A90" s="123"/>
      <c r="B90" s="124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</row>
    <row r="91" spans="1:18" s="126" customFormat="1">
      <c r="A91" s="123"/>
      <c r="B91" s="124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</row>
    <row r="92" spans="1:18" s="126" customFormat="1">
      <c r="A92" s="123"/>
      <c r="B92" s="124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</row>
    <row r="93" spans="1:18" s="126" customFormat="1">
      <c r="A93" s="123"/>
      <c r="B93" s="124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</row>
    <row r="94" spans="1:18" s="126" customFormat="1">
      <c r="A94" s="123"/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</row>
    <row r="95" spans="1:18" s="126" customFormat="1">
      <c r="A95" s="123"/>
      <c r="B95" s="124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</row>
    <row r="96" spans="1:18" s="126" customFormat="1">
      <c r="A96" s="123"/>
      <c r="B96" s="124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</row>
    <row r="97" spans="1:18" s="126" customFormat="1">
      <c r="A97" s="123"/>
      <c r="B97" s="124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</row>
    <row r="98" spans="1:18" s="126" customFormat="1">
      <c r="A98" s="123"/>
      <c r="B98" s="124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18" s="126" customFormat="1">
      <c r="A99" s="123"/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</row>
    <row r="100" spans="1:18" s="126" customFormat="1">
      <c r="A100" s="123"/>
      <c r="B100" s="124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</row>
    <row r="101" spans="1:18" s="126" customFormat="1">
      <c r="A101" s="123"/>
      <c r="B101" s="124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1:18" s="126" customFormat="1">
      <c r="A102" s="123"/>
      <c r="B102" s="124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</row>
    <row r="103" spans="1:18" s="126" customFormat="1">
      <c r="A103" s="123"/>
      <c r="B103" s="124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</row>
    <row r="104" spans="1:18" s="126" customFormat="1">
      <c r="A104" s="123"/>
      <c r="B104" s="124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</row>
    <row r="105" spans="1:18" s="126" customFormat="1">
      <c r="A105" s="123"/>
      <c r="B105" s="124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</row>
    <row r="106" spans="1:18" s="126" customFormat="1">
      <c r="A106" s="123"/>
      <c r="B106" s="124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</row>
    <row r="107" spans="1:18" s="126" customFormat="1">
      <c r="A107" s="123"/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</row>
    <row r="108" spans="1:18" s="126" customFormat="1">
      <c r="A108" s="123"/>
      <c r="B108" s="124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</row>
    <row r="109" spans="1:18" s="126" customFormat="1">
      <c r="A109" s="123"/>
      <c r="B109" s="124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</row>
    <row r="110" spans="1:18" s="126" customFormat="1">
      <c r="A110" s="123"/>
      <c r="B110" s="124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</row>
    <row r="111" spans="1:18" s="126" customFormat="1">
      <c r="A111" s="123"/>
      <c r="B111" s="124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</row>
    <row r="112" spans="1:18" s="126" customFormat="1">
      <c r="A112" s="123"/>
      <c r="B112" s="124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</row>
    <row r="113" spans="2:18" s="137" customFormat="1">
      <c r="B113" s="135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</row>
  </sheetData>
  <mergeCells count="52">
    <mergeCell ref="FW5:FZ5"/>
    <mergeCell ref="AM5:AP5"/>
    <mergeCell ref="A3:AL3"/>
    <mergeCell ref="K5:N5"/>
    <mergeCell ref="S5:V5"/>
    <mergeCell ref="O5:R5"/>
    <mergeCell ref="CM5:CP5"/>
    <mergeCell ref="CE5:CH5"/>
    <mergeCell ref="CU5:CX5"/>
    <mergeCell ref="CQ5:CT5"/>
    <mergeCell ref="A2:AL2"/>
    <mergeCell ref="AA5:AD5"/>
    <mergeCell ref="W5:Z5"/>
    <mergeCell ref="AI5:AL5"/>
    <mergeCell ref="AE5:AH5"/>
    <mergeCell ref="CY5:DB5"/>
    <mergeCell ref="BO5:BR5"/>
    <mergeCell ref="AY5:BB5"/>
    <mergeCell ref="BW5:BZ5"/>
    <mergeCell ref="CA5:CD5"/>
    <mergeCell ref="A7:A9"/>
    <mergeCell ref="G5:J5"/>
    <mergeCell ref="B5:B6"/>
    <mergeCell ref="C5:F5"/>
    <mergeCell ref="EA5:ED5"/>
    <mergeCell ref="BK5:BN5"/>
    <mergeCell ref="DW5:DZ5"/>
    <mergeCell ref="DS5:DV5"/>
    <mergeCell ref="BS5:BV5"/>
    <mergeCell ref="CI5:CL5"/>
    <mergeCell ref="AQ5:AT5"/>
    <mergeCell ref="AU1:BJ1"/>
    <mergeCell ref="AU2:BJ2"/>
    <mergeCell ref="AU3:BJ3"/>
    <mergeCell ref="AU5:AX5"/>
    <mergeCell ref="BC5:BF5"/>
    <mergeCell ref="BG5:BJ5"/>
    <mergeCell ref="DG5:DJ5"/>
    <mergeCell ref="DC5:DF5"/>
    <mergeCell ref="EE5:EH5"/>
    <mergeCell ref="DO5:DR5"/>
    <mergeCell ref="EM5:EP5"/>
    <mergeCell ref="EI5:EL5"/>
    <mergeCell ref="DK5:DN5"/>
    <mergeCell ref="FS5:FV5"/>
    <mergeCell ref="FO5:FR5"/>
    <mergeCell ref="FK5:FN5"/>
    <mergeCell ref="FC5:FF5"/>
    <mergeCell ref="EU5:EX5"/>
    <mergeCell ref="EQ5:ET5"/>
    <mergeCell ref="FG5:FJ5"/>
    <mergeCell ref="EY5:FB5"/>
  </mergeCells>
  <phoneticPr fontId="120" type="noConversion"/>
  <pageMargins left="0.74803149606299213" right="0.23622047244094491" top="0.74803149606299213" bottom="0.15748031496062992" header="0" footer="0"/>
  <pageSetup paperSize="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A1:GF113"/>
  <sheetViews>
    <sheetView topLeftCell="A4" workbookViewId="0">
      <selection activeCell="GG8" sqref="GG8"/>
    </sheetView>
  </sheetViews>
  <sheetFormatPr defaultColWidth="12.85546875" defaultRowHeight="18"/>
  <cols>
    <col min="1" max="1" width="10" style="93" customWidth="1"/>
    <col min="2" max="2" width="13.140625" style="94" customWidth="1"/>
    <col min="3" max="3" width="1.28515625" style="95" hidden="1" customWidth="1"/>
    <col min="4" max="4" width="1.140625" style="95" hidden="1" customWidth="1"/>
    <col min="5" max="5" width="1.85546875" style="95" hidden="1" customWidth="1"/>
    <col min="6" max="6" width="2.5703125" style="95" hidden="1" customWidth="1"/>
    <col min="7" max="8" width="6.140625" style="95" hidden="1" customWidth="1"/>
    <col min="9" max="9" width="6.140625" style="96" hidden="1" customWidth="1"/>
    <col min="10" max="12" width="6.140625" style="95" hidden="1" customWidth="1"/>
    <col min="13" max="13" width="6.140625" style="96" hidden="1" customWidth="1"/>
    <col min="14" max="16" width="6.140625" style="95" hidden="1" customWidth="1"/>
    <col min="17" max="17" width="6.140625" style="96" hidden="1" customWidth="1"/>
    <col min="18" max="18" width="6.140625" style="95" hidden="1" customWidth="1"/>
    <col min="19" max="34" width="6" style="97" hidden="1" customWidth="1"/>
    <col min="35" max="35" width="6.5703125" style="97" hidden="1" customWidth="1"/>
    <col min="36" max="38" width="6" style="97" hidden="1" customWidth="1"/>
    <col min="39" max="39" width="6.5703125" style="97" hidden="1" customWidth="1"/>
    <col min="40" max="41" width="6" style="97" hidden="1" customWidth="1"/>
    <col min="42" max="42" width="7.42578125" style="97" hidden="1" customWidth="1"/>
    <col min="43" max="43" width="6.5703125" style="97" hidden="1" customWidth="1"/>
    <col min="44" max="45" width="6" style="97" hidden="1" customWidth="1"/>
    <col min="46" max="46" width="7.42578125" style="97" hidden="1" customWidth="1"/>
    <col min="47" max="47" width="6.5703125" style="97" hidden="1" customWidth="1"/>
    <col min="48" max="49" width="6" style="97" hidden="1" customWidth="1"/>
    <col min="50" max="50" width="7.42578125" style="97" hidden="1" customWidth="1"/>
    <col min="51" max="51" width="6.5703125" style="97" hidden="1" customWidth="1"/>
    <col min="52" max="53" width="6" style="97" hidden="1" customWidth="1"/>
    <col min="54" max="54" width="7.42578125" style="97" hidden="1" customWidth="1"/>
    <col min="55" max="55" width="6.5703125" style="97" hidden="1" customWidth="1"/>
    <col min="56" max="57" width="6" style="97" hidden="1" customWidth="1"/>
    <col min="58" max="58" width="7.42578125" style="97" hidden="1" customWidth="1"/>
    <col min="59" max="59" width="6.5703125" style="97" hidden="1" customWidth="1"/>
    <col min="60" max="61" width="6" style="97" hidden="1" customWidth="1"/>
    <col min="62" max="62" width="7.42578125" style="97" hidden="1" customWidth="1"/>
    <col min="63" max="63" width="6.5703125" style="97" hidden="1" customWidth="1"/>
    <col min="64" max="65" width="6" style="97" hidden="1" customWidth="1"/>
    <col min="66" max="66" width="7.42578125" style="97" hidden="1" customWidth="1"/>
    <col min="67" max="67" width="6.5703125" style="97" hidden="1" customWidth="1"/>
    <col min="68" max="69" width="6" style="97" hidden="1" customWidth="1"/>
    <col min="70" max="70" width="7.42578125" style="97" hidden="1" customWidth="1"/>
    <col min="71" max="71" width="6.5703125" style="97" hidden="1" customWidth="1"/>
    <col min="72" max="73" width="6" style="97" hidden="1" customWidth="1"/>
    <col min="74" max="74" width="7.42578125" style="97" hidden="1" customWidth="1"/>
    <col min="75" max="75" width="6.5703125" style="97" hidden="1" customWidth="1"/>
    <col min="76" max="77" width="6" style="97" hidden="1" customWidth="1"/>
    <col min="78" max="78" width="6.7109375" style="97" hidden="1" customWidth="1"/>
    <col min="79" max="79" width="6.5703125" style="97" hidden="1" customWidth="1"/>
    <col min="80" max="81" width="6" style="97" hidden="1" customWidth="1"/>
    <col min="82" max="82" width="7" style="97" hidden="1" customWidth="1"/>
    <col min="83" max="83" width="6.5703125" style="97" hidden="1" customWidth="1"/>
    <col min="84" max="85" width="6" style="97" hidden="1" customWidth="1"/>
    <col min="86" max="86" width="6.85546875" style="97" hidden="1" customWidth="1"/>
    <col min="87" max="87" width="6.5703125" style="97" hidden="1" customWidth="1"/>
    <col min="88" max="89" width="6" style="97" hidden="1" customWidth="1"/>
    <col min="90" max="90" width="7" style="97" hidden="1" customWidth="1"/>
    <col min="91" max="91" width="6.5703125" style="97" hidden="1" customWidth="1"/>
    <col min="92" max="93" width="6" style="97" hidden="1" customWidth="1"/>
    <col min="94" max="94" width="7" style="97" hidden="1" customWidth="1"/>
    <col min="95" max="95" width="6.5703125" style="97" hidden="1" customWidth="1"/>
    <col min="96" max="97" width="6" style="97" hidden="1" customWidth="1"/>
    <col min="98" max="98" width="7" style="97" hidden="1" customWidth="1"/>
    <col min="99" max="99" width="6.5703125" style="97" hidden="1" customWidth="1"/>
    <col min="100" max="101" width="6" style="97" hidden="1" customWidth="1"/>
    <col min="102" max="102" width="7" style="97" hidden="1" customWidth="1"/>
    <col min="103" max="103" width="6.5703125" style="97" hidden="1" customWidth="1"/>
    <col min="104" max="104" width="7" style="97" hidden="1" customWidth="1"/>
    <col min="105" max="105" width="6" style="97" hidden="1" customWidth="1"/>
    <col min="106" max="106" width="7.28515625" style="97" hidden="1" customWidth="1"/>
    <col min="107" max="107" width="6.5703125" style="97" hidden="1" customWidth="1"/>
    <col min="108" max="108" width="7" style="97" hidden="1" customWidth="1"/>
    <col min="109" max="109" width="6" style="97" hidden="1" customWidth="1"/>
    <col min="110" max="110" width="4.85546875" style="97" hidden="1" customWidth="1"/>
    <col min="111" max="111" width="6.5703125" style="97" hidden="1" customWidth="1"/>
    <col min="112" max="112" width="7" style="97" hidden="1" customWidth="1"/>
    <col min="113" max="113" width="6" style="97" hidden="1" customWidth="1"/>
    <col min="114" max="114" width="6.140625" style="97" hidden="1" customWidth="1"/>
    <col min="115" max="115" width="6.5703125" style="97" hidden="1" customWidth="1"/>
    <col min="116" max="116" width="7" style="97" hidden="1" customWidth="1"/>
    <col min="117" max="117" width="6" style="97" hidden="1" customWidth="1"/>
    <col min="118" max="118" width="6.140625" style="97" hidden="1" customWidth="1"/>
    <col min="119" max="119" width="6.5703125" style="97" hidden="1" customWidth="1"/>
    <col min="120" max="120" width="7" style="97" hidden="1" customWidth="1"/>
    <col min="121" max="121" width="6" style="97" hidden="1" customWidth="1"/>
    <col min="122" max="122" width="6.140625" style="97" hidden="1" customWidth="1"/>
    <col min="123" max="123" width="6.5703125" style="97" hidden="1" customWidth="1"/>
    <col min="124" max="124" width="7" style="97" hidden="1" customWidth="1"/>
    <col min="125" max="125" width="6" style="97" hidden="1" customWidth="1"/>
    <col min="126" max="126" width="6.140625" style="97" hidden="1" customWidth="1"/>
    <col min="127" max="127" width="6.5703125" style="97" hidden="1" customWidth="1"/>
    <col min="128" max="128" width="7" style="97" hidden="1" customWidth="1"/>
    <col min="129" max="129" width="6" style="97" hidden="1" customWidth="1"/>
    <col min="130" max="130" width="6.140625" style="97" hidden="1" customWidth="1"/>
    <col min="131" max="131" width="6.5703125" style="97" hidden="1" customWidth="1"/>
    <col min="132" max="132" width="7" style="97" hidden="1" customWidth="1"/>
    <col min="133" max="133" width="6" style="97" hidden="1" customWidth="1"/>
    <col min="134" max="134" width="6.140625" style="97" hidden="1" customWidth="1"/>
    <col min="135" max="135" width="6.5703125" style="97" hidden="1" customWidth="1"/>
    <col min="136" max="136" width="7" style="97" hidden="1" customWidth="1"/>
    <col min="137" max="137" width="6" style="97" hidden="1" customWidth="1"/>
    <col min="138" max="138" width="6.140625" style="97" hidden="1" customWidth="1"/>
    <col min="139" max="139" width="6.5703125" style="97" hidden="1" customWidth="1"/>
    <col min="140" max="140" width="7" style="97" hidden="1" customWidth="1"/>
    <col min="141" max="141" width="6" style="97" hidden="1" customWidth="1"/>
    <col min="142" max="142" width="6.140625" style="97" hidden="1" customWidth="1"/>
    <col min="143" max="143" width="6.5703125" style="97" hidden="1" customWidth="1"/>
    <col min="144" max="144" width="7" style="97" hidden="1" customWidth="1"/>
    <col min="145" max="145" width="6" style="97" hidden="1" customWidth="1"/>
    <col min="146" max="146" width="6.140625" style="97" hidden="1" customWidth="1"/>
    <col min="147" max="147" width="6.5703125" style="97" hidden="1" customWidth="1"/>
    <col min="148" max="148" width="7" style="97" hidden="1" customWidth="1"/>
    <col min="149" max="149" width="6" style="97" hidden="1" customWidth="1"/>
    <col min="150" max="150" width="6.140625" style="97" hidden="1" customWidth="1"/>
    <col min="151" max="151" width="6.5703125" style="97" hidden="1" customWidth="1"/>
    <col min="152" max="152" width="7" style="97" hidden="1" customWidth="1"/>
    <col min="153" max="153" width="6" style="97" hidden="1" customWidth="1"/>
    <col min="154" max="154" width="6.140625" style="97" hidden="1" customWidth="1"/>
    <col min="155" max="155" width="6.5703125" style="97" hidden="1" customWidth="1"/>
    <col min="156" max="156" width="7" style="97" hidden="1" customWidth="1"/>
    <col min="157" max="157" width="6" style="97" hidden="1" customWidth="1"/>
    <col min="158" max="158" width="0.140625" style="97" hidden="1" customWidth="1"/>
    <col min="159" max="159" width="6.5703125" style="97" hidden="1" customWidth="1"/>
    <col min="160" max="160" width="7" style="97" hidden="1" customWidth="1"/>
    <col min="161" max="161" width="5.5703125" style="97" hidden="1" customWidth="1"/>
    <col min="162" max="162" width="5.7109375" style="97" hidden="1" customWidth="1"/>
    <col min="163" max="163" width="5.5703125" style="97" hidden="1" customWidth="1"/>
    <col min="164" max="164" width="6.7109375" style="97" hidden="1" customWidth="1"/>
    <col min="165" max="165" width="5.28515625" style="97" hidden="1" customWidth="1"/>
    <col min="166" max="166" width="5.85546875" style="97" hidden="1" customWidth="1"/>
    <col min="167" max="167" width="6.5703125" style="97" hidden="1" customWidth="1"/>
    <col min="168" max="168" width="7" style="97" hidden="1" customWidth="1"/>
    <col min="169" max="169" width="5.5703125" style="97" hidden="1" customWidth="1"/>
    <col min="170" max="170" width="6.140625" style="97" hidden="1" customWidth="1"/>
    <col min="171" max="171" width="6.5703125" style="97" customWidth="1"/>
    <col min="172" max="172" width="7.140625" style="97" customWidth="1"/>
    <col min="173" max="173" width="5.28515625" style="97" customWidth="1"/>
    <col min="174" max="174" width="6.140625" style="97" customWidth="1"/>
    <col min="175" max="175" width="5.42578125" style="97" customWidth="1"/>
    <col min="176" max="176" width="7.140625" style="97" customWidth="1"/>
    <col min="177" max="177" width="6" style="97" customWidth="1"/>
    <col min="178" max="178" width="7.42578125" style="97" customWidth="1"/>
    <col min="179" max="180" width="7.140625" style="97" customWidth="1"/>
    <col min="181" max="181" width="6" style="97" customWidth="1"/>
    <col min="182" max="182" width="6.42578125" style="97" customWidth="1"/>
    <col min="183" max="183" width="6.5703125" style="97" customWidth="1"/>
    <col min="184" max="184" width="7.140625" style="97" customWidth="1"/>
    <col min="185" max="185" width="5.42578125" style="97" customWidth="1"/>
    <col min="186" max="186" width="7.42578125" style="97" customWidth="1"/>
    <col min="187" max="187" width="8.28515625" style="97" customWidth="1"/>
    <col min="188" max="188" width="5" style="97" customWidth="1"/>
    <col min="189" max="16384" width="12.85546875" style="97"/>
  </cols>
  <sheetData>
    <row r="1" spans="1:188" s="64" customFormat="1" ht="26.25">
      <c r="A1" s="731" t="s">
        <v>200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731"/>
      <c r="O1" s="731"/>
      <c r="P1" s="731"/>
      <c r="Q1" s="731"/>
      <c r="R1" s="731"/>
      <c r="S1" s="731"/>
      <c r="T1" s="731"/>
      <c r="U1" s="731"/>
      <c r="V1" s="731"/>
      <c r="W1" s="731"/>
      <c r="X1" s="731"/>
      <c r="Y1" s="731"/>
      <c r="Z1" s="731"/>
      <c r="AA1" s="731"/>
      <c r="AB1" s="731"/>
      <c r="AC1" s="731"/>
      <c r="AD1" s="731"/>
      <c r="AE1" s="731"/>
      <c r="AF1" s="731"/>
      <c r="AG1" s="731"/>
      <c r="AH1" s="731"/>
      <c r="AI1" s="731"/>
      <c r="AJ1" s="731"/>
      <c r="AK1" s="731"/>
      <c r="AL1" s="731"/>
      <c r="AM1" s="731"/>
      <c r="AN1" s="731"/>
      <c r="AO1" s="731"/>
      <c r="AP1" s="731"/>
      <c r="AQ1" s="731"/>
      <c r="AR1" s="731"/>
      <c r="AS1" s="731"/>
      <c r="AT1" s="731"/>
      <c r="AU1" s="731"/>
      <c r="AV1" s="731"/>
      <c r="AW1" s="731"/>
      <c r="AX1" s="731"/>
      <c r="AY1" s="731"/>
      <c r="AZ1" s="731"/>
      <c r="BA1" s="731"/>
      <c r="BB1" s="731"/>
      <c r="BC1" s="731"/>
      <c r="BD1" s="731"/>
      <c r="BE1" s="731"/>
      <c r="BF1" s="731"/>
      <c r="BG1" s="731"/>
      <c r="BH1" s="731"/>
      <c r="BI1" s="731"/>
      <c r="BJ1" s="731"/>
      <c r="BK1" s="731"/>
      <c r="BL1" s="731"/>
      <c r="BM1" s="731"/>
      <c r="BN1" s="731"/>
      <c r="BO1" s="731"/>
      <c r="BP1" s="731"/>
      <c r="BQ1" s="731"/>
      <c r="BR1" s="731"/>
      <c r="BS1" s="731"/>
      <c r="BT1" s="731"/>
      <c r="BU1" s="731"/>
      <c r="BV1" s="731"/>
      <c r="BW1" s="731"/>
      <c r="BX1" s="731"/>
      <c r="BY1" s="731"/>
      <c r="BZ1" s="731"/>
      <c r="CA1" s="731"/>
      <c r="CB1" s="731"/>
      <c r="CC1" s="731"/>
      <c r="CD1" s="731"/>
      <c r="CE1" s="731"/>
      <c r="CF1" s="731"/>
      <c r="CG1" s="731"/>
      <c r="CH1" s="731"/>
      <c r="CI1" s="731"/>
      <c r="CJ1" s="731"/>
      <c r="CK1" s="731"/>
      <c r="CL1" s="731"/>
      <c r="CM1" s="731"/>
      <c r="CN1" s="731"/>
      <c r="CO1" s="731"/>
      <c r="CP1" s="731"/>
      <c r="CQ1" s="731"/>
      <c r="CR1" s="731"/>
      <c r="CS1" s="731"/>
      <c r="CT1" s="731"/>
      <c r="CU1" s="731"/>
      <c r="CV1" s="731"/>
      <c r="CW1" s="731"/>
      <c r="CX1" s="731"/>
      <c r="CY1" s="731"/>
      <c r="CZ1" s="731"/>
      <c r="DA1" s="731"/>
      <c r="DB1" s="731"/>
      <c r="DC1" s="731"/>
      <c r="DD1" s="731"/>
      <c r="DE1" s="731"/>
      <c r="DF1" s="731"/>
      <c r="DG1" s="731"/>
      <c r="DH1" s="731"/>
      <c r="DI1" s="731"/>
      <c r="DJ1" s="731"/>
      <c r="DK1" s="731"/>
      <c r="DL1" s="731"/>
      <c r="DM1" s="731"/>
      <c r="DN1" s="731"/>
      <c r="DO1" s="731"/>
      <c r="DP1" s="731"/>
      <c r="DQ1" s="731"/>
      <c r="DR1" s="731"/>
      <c r="DS1" s="731"/>
      <c r="DT1" s="731"/>
      <c r="DU1" s="731"/>
      <c r="DV1" s="731"/>
      <c r="DW1" s="731"/>
      <c r="DX1" s="731"/>
      <c r="DY1" s="731"/>
      <c r="DZ1" s="731"/>
      <c r="EA1" s="731"/>
      <c r="EB1" s="731"/>
      <c r="EC1" s="731"/>
      <c r="ED1" s="731"/>
      <c r="EE1" s="731"/>
      <c r="EF1" s="731"/>
      <c r="EG1" s="731"/>
      <c r="EH1" s="731"/>
      <c r="EI1" s="731"/>
      <c r="EJ1" s="731"/>
      <c r="EK1" s="731"/>
      <c r="EL1" s="731"/>
      <c r="EM1" s="731"/>
      <c r="EN1" s="731"/>
      <c r="EO1" s="731"/>
      <c r="EP1" s="731"/>
      <c r="EQ1" s="731"/>
      <c r="ER1" s="731"/>
      <c r="ES1" s="731"/>
      <c r="ET1" s="731"/>
      <c r="EU1" s="731"/>
      <c r="EV1" s="731"/>
      <c r="EW1" s="731"/>
      <c r="EX1" s="731"/>
      <c r="EY1" s="731"/>
      <c r="EZ1" s="731"/>
      <c r="FA1" s="731"/>
      <c r="FB1" s="731"/>
      <c r="FC1" s="731"/>
      <c r="FD1" s="731"/>
      <c r="FE1" s="731"/>
      <c r="FF1" s="731"/>
      <c r="FG1" s="731"/>
      <c r="FH1" s="731"/>
      <c r="FI1" s="731"/>
      <c r="FJ1" s="731"/>
      <c r="FK1" s="731"/>
      <c r="FL1" s="731"/>
      <c r="FM1" s="731"/>
      <c r="FN1" s="731"/>
      <c r="FO1" s="731"/>
      <c r="FP1" s="731"/>
      <c r="FQ1" s="737"/>
      <c r="FR1" s="737"/>
      <c r="FS1" s="737"/>
      <c r="FT1" s="737"/>
      <c r="FU1" s="737"/>
      <c r="FV1" s="737"/>
      <c r="FW1" s="737"/>
      <c r="FX1" s="737"/>
      <c r="FY1" s="737"/>
      <c r="FZ1" s="737"/>
      <c r="GA1" s="737"/>
      <c r="GB1" s="737"/>
      <c r="GC1" s="737"/>
      <c r="GD1" s="737"/>
      <c r="GE1" s="737"/>
      <c r="GF1" s="737"/>
    </row>
    <row r="2" spans="1:188" s="64" customFormat="1" ht="26.25">
      <c r="A2" s="731" t="s">
        <v>220</v>
      </c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731"/>
      <c r="P2" s="731"/>
      <c r="Q2" s="731"/>
      <c r="R2" s="731"/>
      <c r="S2" s="731"/>
      <c r="T2" s="731"/>
      <c r="U2" s="731"/>
      <c r="V2" s="731"/>
      <c r="W2" s="731"/>
      <c r="X2" s="731"/>
      <c r="Y2" s="731"/>
      <c r="Z2" s="731"/>
      <c r="AA2" s="731"/>
      <c r="AB2" s="731"/>
      <c r="AC2" s="731"/>
      <c r="AD2" s="731"/>
      <c r="AE2" s="731"/>
      <c r="AF2" s="731"/>
      <c r="AG2" s="731"/>
      <c r="AH2" s="731"/>
      <c r="AI2" s="731"/>
      <c r="AJ2" s="731"/>
      <c r="AK2" s="731"/>
      <c r="AL2" s="731"/>
      <c r="AM2" s="731"/>
      <c r="AN2" s="731"/>
      <c r="AO2" s="731"/>
      <c r="AP2" s="731"/>
      <c r="AQ2" s="731"/>
      <c r="AR2" s="731"/>
      <c r="AS2" s="731"/>
      <c r="AT2" s="731"/>
      <c r="AU2" s="731"/>
      <c r="AV2" s="731"/>
      <c r="AW2" s="731"/>
      <c r="AX2" s="731"/>
      <c r="AY2" s="731"/>
      <c r="AZ2" s="731"/>
      <c r="BA2" s="731"/>
      <c r="BB2" s="731"/>
      <c r="BC2" s="731"/>
      <c r="BD2" s="731"/>
      <c r="BE2" s="731"/>
      <c r="BF2" s="731"/>
      <c r="BG2" s="731"/>
      <c r="BH2" s="731"/>
      <c r="BI2" s="731"/>
      <c r="BJ2" s="731"/>
      <c r="BK2" s="731"/>
      <c r="BL2" s="731"/>
      <c r="BM2" s="731"/>
      <c r="BN2" s="731"/>
      <c r="BO2" s="731"/>
      <c r="BP2" s="731"/>
      <c r="BQ2" s="731"/>
      <c r="BR2" s="731"/>
      <c r="BS2" s="731"/>
      <c r="BT2" s="731"/>
      <c r="BU2" s="731"/>
      <c r="BV2" s="731"/>
      <c r="BW2" s="731"/>
      <c r="BX2" s="731"/>
      <c r="BY2" s="731"/>
      <c r="BZ2" s="731"/>
      <c r="CA2" s="731"/>
      <c r="CB2" s="731"/>
      <c r="CC2" s="731"/>
      <c r="CD2" s="731"/>
      <c r="CE2" s="731"/>
      <c r="CF2" s="731"/>
      <c r="CG2" s="731"/>
      <c r="CH2" s="731"/>
      <c r="CI2" s="731"/>
      <c r="CJ2" s="731"/>
      <c r="CK2" s="731"/>
      <c r="CL2" s="731"/>
      <c r="CM2" s="731"/>
      <c r="CN2" s="731"/>
      <c r="CO2" s="731"/>
      <c r="CP2" s="731"/>
      <c r="CQ2" s="731"/>
      <c r="CR2" s="731"/>
      <c r="CS2" s="731"/>
      <c r="CT2" s="731"/>
      <c r="CU2" s="731"/>
      <c r="CV2" s="731"/>
      <c r="CW2" s="731"/>
      <c r="CX2" s="731"/>
      <c r="CY2" s="731"/>
      <c r="CZ2" s="731"/>
      <c r="DA2" s="731"/>
      <c r="DB2" s="731"/>
      <c r="DC2" s="731"/>
      <c r="DD2" s="731"/>
      <c r="DE2" s="731"/>
      <c r="DF2" s="731"/>
      <c r="DG2" s="731"/>
      <c r="DH2" s="731"/>
      <c r="DI2" s="731"/>
      <c r="DJ2" s="731"/>
      <c r="DK2" s="731"/>
      <c r="DL2" s="731"/>
      <c r="DM2" s="731"/>
      <c r="DN2" s="731"/>
      <c r="DO2" s="731"/>
      <c r="DP2" s="731"/>
      <c r="DQ2" s="731"/>
      <c r="DR2" s="731"/>
      <c r="DS2" s="731"/>
      <c r="DT2" s="731"/>
      <c r="DU2" s="731"/>
      <c r="DV2" s="731"/>
      <c r="DW2" s="731"/>
      <c r="DX2" s="731"/>
      <c r="DY2" s="731"/>
      <c r="DZ2" s="731"/>
      <c r="EA2" s="731"/>
      <c r="EB2" s="731"/>
      <c r="EC2" s="731"/>
      <c r="ED2" s="731"/>
      <c r="EE2" s="731"/>
      <c r="EF2" s="731"/>
      <c r="EG2" s="731"/>
      <c r="EH2" s="731"/>
      <c r="EI2" s="731"/>
      <c r="EJ2" s="731"/>
      <c r="EK2" s="731"/>
      <c r="EL2" s="731"/>
      <c r="EM2" s="731"/>
      <c r="EN2" s="731"/>
      <c r="EO2" s="731"/>
      <c r="EP2" s="731"/>
      <c r="EQ2" s="731"/>
      <c r="ER2" s="731"/>
      <c r="ES2" s="731"/>
      <c r="ET2" s="731"/>
      <c r="EU2" s="731"/>
      <c r="EV2" s="731"/>
      <c r="EW2" s="731"/>
      <c r="EX2" s="731"/>
      <c r="EY2" s="731"/>
      <c r="EZ2" s="731"/>
      <c r="FA2" s="731"/>
      <c r="FB2" s="731"/>
      <c r="FC2" s="731"/>
      <c r="FD2" s="731"/>
      <c r="FE2" s="731"/>
      <c r="FF2" s="731"/>
      <c r="FG2" s="731"/>
      <c r="FH2" s="731"/>
      <c r="FI2" s="731"/>
      <c r="FJ2" s="731"/>
      <c r="FK2" s="731"/>
      <c r="FL2" s="731"/>
      <c r="FM2" s="731"/>
      <c r="FN2" s="731"/>
      <c r="FO2" s="731"/>
      <c r="FP2" s="731"/>
      <c r="FQ2" s="737"/>
      <c r="FR2" s="737"/>
      <c r="FS2" s="737"/>
      <c r="FT2" s="737"/>
      <c r="FU2" s="737"/>
      <c r="FV2" s="737"/>
      <c r="FW2" s="737"/>
      <c r="FX2" s="737"/>
      <c r="FY2" s="737"/>
      <c r="FZ2" s="737"/>
      <c r="GA2" s="737"/>
      <c r="GB2" s="737"/>
      <c r="GC2" s="737"/>
      <c r="GD2" s="737"/>
      <c r="GE2" s="737"/>
      <c r="GF2" s="737"/>
    </row>
    <row r="3" spans="1:188" s="64" customFormat="1" ht="30" customHeight="1">
      <c r="A3" s="731" t="s">
        <v>391</v>
      </c>
      <c r="B3" s="731"/>
      <c r="C3" s="731"/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1"/>
      <c r="P3" s="731"/>
      <c r="Q3" s="731"/>
      <c r="R3" s="731"/>
      <c r="S3" s="731"/>
      <c r="T3" s="731"/>
      <c r="U3" s="731"/>
      <c r="V3" s="731"/>
      <c r="W3" s="731"/>
      <c r="X3" s="731"/>
      <c r="Y3" s="731"/>
      <c r="Z3" s="731"/>
      <c r="AA3" s="731"/>
      <c r="AB3" s="731"/>
      <c r="AC3" s="731"/>
      <c r="AD3" s="731"/>
      <c r="AE3" s="731"/>
      <c r="AF3" s="731"/>
      <c r="AG3" s="731"/>
      <c r="AH3" s="731"/>
      <c r="AI3" s="731"/>
      <c r="AJ3" s="731"/>
      <c r="AK3" s="731"/>
      <c r="AL3" s="731"/>
      <c r="AM3" s="731"/>
      <c r="AN3" s="731"/>
      <c r="AO3" s="731"/>
      <c r="AP3" s="731"/>
      <c r="AQ3" s="731"/>
      <c r="AR3" s="731"/>
      <c r="AS3" s="731"/>
      <c r="AT3" s="731"/>
      <c r="AU3" s="731"/>
      <c r="AV3" s="731"/>
      <c r="AW3" s="731"/>
      <c r="AX3" s="731"/>
      <c r="AY3" s="731"/>
      <c r="AZ3" s="731"/>
      <c r="BA3" s="731"/>
      <c r="BB3" s="731"/>
      <c r="BC3" s="731"/>
      <c r="BD3" s="731"/>
      <c r="BE3" s="731"/>
      <c r="BF3" s="731"/>
      <c r="BG3" s="731"/>
      <c r="BH3" s="731"/>
      <c r="BI3" s="731"/>
      <c r="BJ3" s="731"/>
      <c r="BK3" s="731"/>
      <c r="BL3" s="731"/>
      <c r="BM3" s="731"/>
      <c r="BN3" s="731"/>
      <c r="BO3" s="731"/>
      <c r="BP3" s="731"/>
      <c r="BQ3" s="731"/>
      <c r="BR3" s="731"/>
      <c r="BS3" s="731"/>
      <c r="BT3" s="731"/>
      <c r="BU3" s="731"/>
      <c r="BV3" s="731"/>
      <c r="BW3" s="731"/>
      <c r="BX3" s="731"/>
      <c r="BY3" s="731"/>
      <c r="BZ3" s="731"/>
      <c r="CA3" s="731"/>
      <c r="CB3" s="731"/>
      <c r="CC3" s="731"/>
      <c r="CD3" s="731"/>
      <c r="CE3" s="731"/>
      <c r="CF3" s="731"/>
      <c r="CG3" s="731"/>
      <c r="CH3" s="731"/>
      <c r="CI3" s="731"/>
      <c r="CJ3" s="731"/>
      <c r="CK3" s="731"/>
      <c r="CL3" s="731"/>
      <c r="CM3" s="731"/>
      <c r="CN3" s="731"/>
      <c r="CO3" s="731"/>
      <c r="CP3" s="731"/>
      <c r="CQ3" s="731"/>
      <c r="CR3" s="731"/>
      <c r="CS3" s="731"/>
      <c r="CT3" s="731"/>
      <c r="CU3" s="731"/>
      <c r="CV3" s="731"/>
      <c r="CW3" s="731"/>
      <c r="CX3" s="731"/>
      <c r="CY3" s="731"/>
      <c r="CZ3" s="731"/>
      <c r="DA3" s="731"/>
      <c r="DB3" s="731"/>
      <c r="DC3" s="731"/>
      <c r="DD3" s="731"/>
      <c r="DE3" s="731"/>
      <c r="DF3" s="731"/>
      <c r="DG3" s="731"/>
      <c r="DH3" s="731"/>
      <c r="DI3" s="731"/>
      <c r="DJ3" s="731"/>
      <c r="DK3" s="731"/>
      <c r="DL3" s="731"/>
      <c r="DM3" s="731"/>
      <c r="DN3" s="731"/>
      <c r="DO3" s="731"/>
      <c r="DP3" s="731"/>
      <c r="DQ3" s="731"/>
      <c r="DR3" s="731"/>
      <c r="DS3" s="731"/>
      <c r="DT3" s="731"/>
      <c r="DU3" s="731"/>
      <c r="DV3" s="731"/>
      <c r="DW3" s="731"/>
      <c r="DX3" s="731"/>
      <c r="DY3" s="731"/>
      <c r="DZ3" s="731"/>
      <c r="EA3" s="731"/>
      <c r="EB3" s="731"/>
      <c r="EC3" s="731"/>
      <c r="ED3" s="731"/>
      <c r="EE3" s="731"/>
      <c r="EF3" s="731"/>
      <c r="EG3" s="731"/>
      <c r="EH3" s="731"/>
      <c r="EI3" s="731"/>
      <c r="EJ3" s="731"/>
      <c r="EK3" s="731"/>
      <c r="EL3" s="731"/>
      <c r="EM3" s="731"/>
      <c r="EN3" s="731"/>
      <c r="EO3" s="731"/>
      <c r="EP3" s="731"/>
      <c r="EQ3" s="731"/>
      <c r="ER3" s="731"/>
      <c r="ES3" s="731"/>
      <c r="ET3" s="731"/>
      <c r="EU3" s="731"/>
      <c r="EV3" s="731"/>
      <c r="EW3" s="731"/>
      <c r="EX3" s="731"/>
      <c r="EY3" s="731"/>
      <c r="EZ3" s="731"/>
      <c r="FA3" s="731"/>
      <c r="FB3" s="731"/>
      <c r="FC3" s="731"/>
      <c r="FD3" s="731"/>
      <c r="FE3" s="731"/>
      <c r="FF3" s="731"/>
      <c r="FG3" s="731"/>
      <c r="FH3" s="731"/>
      <c r="FI3" s="731"/>
      <c r="FJ3" s="731"/>
      <c r="FK3" s="731"/>
      <c r="FL3" s="731"/>
      <c r="FM3" s="731"/>
      <c r="FN3" s="731"/>
      <c r="FO3" s="731"/>
      <c r="FP3" s="731"/>
      <c r="FQ3" s="737"/>
      <c r="FR3" s="737"/>
      <c r="FS3" s="737"/>
      <c r="FT3" s="737"/>
      <c r="FU3" s="737"/>
      <c r="FV3" s="737"/>
      <c r="FW3" s="737"/>
      <c r="FX3" s="737"/>
      <c r="FY3" s="737"/>
      <c r="FZ3" s="737"/>
      <c r="GA3" s="737"/>
      <c r="GB3" s="737"/>
      <c r="GC3" s="737"/>
      <c r="GD3" s="737"/>
      <c r="GE3" s="737"/>
      <c r="GF3" s="737"/>
    </row>
    <row r="4" spans="1:188" s="64" customFormat="1" ht="36.75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FO4" s="98"/>
      <c r="FP4" s="98"/>
    </row>
    <row r="5" spans="1:188" s="67" customFormat="1" ht="30" customHeight="1">
      <c r="A5" s="66" t="s">
        <v>82</v>
      </c>
      <c r="B5" s="745" t="s">
        <v>83</v>
      </c>
      <c r="C5" s="738">
        <v>239516</v>
      </c>
      <c r="D5" s="739"/>
      <c r="E5" s="739"/>
      <c r="F5" s="740"/>
      <c r="G5" s="738">
        <v>239523</v>
      </c>
      <c r="H5" s="739"/>
      <c r="I5" s="739"/>
      <c r="J5" s="740"/>
      <c r="K5" s="738">
        <v>239530</v>
      </c>
      <c r="L5" s="739"/>
      <c r="M5" s="739"/>
      <c r="N5" s="740"/>
      <c r="O5" s="738">
        <v>239537</v>
      </c>
      <c r="P5" s="739"/>
      <c r="Q5" s="739"/>
      <c r="R5" s="740"/>
      <c r="S5" s="738">
        <v>239544</v>
      </c>
      <c r="T5" s="739"/>
      <c r="U5" s="739"/>
      <c r="V5" s="740"/>
      <c r="W5" s="738">
        <v>239551</v>
      </c>
      <c r="X5" s="739"/>
      <c r="Y5" s="739"/>
      <c r="Z5" s="740"/>
      <c r="AA5" s="738">
        <v>239558</v>
      </c>
      <c r="AB5" s="739"/>
      <c r="AC5" s="739"/>
      <c r="AD5" s="740"/>
      <c r="AE5" s="738">
        <v>239565</v>
      </c>
      <c r="AF5" s="739"/>
      <c r="AG5" s="739"/>
      <c r="AH5" s="740"/>
      <c r="AI5" s="738">
        <v>239572</v>
      </c>
      <c r="AJ5" s="739"/>
      <c r="AK5" s="739"/>
      <c r="AL5" s="740"/>
      <c r="AM5" s="738">
        <v>239580</v>
      </c>
      <c r="AN5" s="739"/>
      <c r="AO5" s="739"/>
      <c r="AP5" s="740"/>
      <c r="AQ5" s="738">
        <v>239586</v>
      </c>
      <c r="AR5" s="739"/>
      <c r="AS5" s="739"/>
      <c r="AT5" s="740"/>
      <c r="AU5" s="738">
        <v>239593</v>
      </c>
      <c r="AV5" s="739"/>
      <c r="AW5" s="739"/>
      <c r="AX5" s="740"/>
      <c r="AY5" s="738">
        <v>239602</v>
      </c>
      <c r="AZ5" s="739"/>
      <c r="BA5" s="739"/>
      <c r="BB5" s="740"/>
      <c r="BC5" s="738">
        <v>239607</v>
      </c>
      <c r="BD5" s="739"/>
      <c r="BE5" s="739"/>
      <c r="BF5" s="740"/>
      <c r="BG5" s="738">
        <v>239614</v>
      </c>
      <c r="BH5" s="739"/>
      <c r="BI5" s="739"/>
      <c r="BJ5" s="740"/>
      <c r="BK5" s="738">
        <v>239621</v>
      </c>
      <c r="BL5" s="739"/>
      <c r="BM5" s="739"/>
      <c r="BN5" s="740"/>
      <c r="BO5" s="738">
        <v>239628</v>
      </c>
      <c r="BP5" s="739"/>
      <c r="BQ5" s="739"/>
      <c r="BR5" s="740"/>
      <c r="BS5" s="738">
        <v>239635</v>
      </c>
      <c r="BT5" s="739"/>
      <c r="BU5" s="739"/>
      <c r="BV5" s="740"/>
      <c r="BW5" s="738">
        <v>239642</v>
      </c>
      <c r="BX5" s="739"/>
      <c r="BY5" s="739"/>
      <c r="BZ5" s="740"/>
      <c r="CA5" s="738">
        <v>239649</v>
      </c>
      <c r="CB5" s="739"/>
      <c r="CC5" s="739"/>
      <c r="CD5" s="740"/>
      <c r="CE5" s="738">
        <v>239657</v>
      </c>
      <c r="CF5" s="739"/>
      <c r="CG5" s="739"/>
      <c r="CH5" s="740"/>
      <c r="CI5" s="738">
        <v>239664</v>
      </c>
      <c r="CJ5" s="739"/>
      <c r="CK5" s="739"/>
      <c r="CL5" s="740"/>
      <c r="CM5" s="738">
        <v>239671</v>
      </c>
      <c r="CN5" s="739"/>
      <c r="CO5" s="739"/>
      <c r="CP5" s="740"/>
      <c r="CQ5" s="738">
        <v>239678</v>
      </c>
      <c r="CR5" s="739"/>
      <c r="CS5" s="739"/>
      <c r="CT5" s="740"/>
      <c r="CU5" s="738">
        <v>239685</v>
      </c>
      <c r="CV5" s="739"/>
      <c r="CW5" s="739"/>
      <c r="CX5" s="740"/>
      <c r="CY5" s="738">
        <v>239692</v>
      </c>
      <c r="CZ5" s="739"/>
      <c r="DA5" s="739"/>
      <c r="DB5" s="740"/>
      <c r="DC5" s="738">
        <v>239700</v>
      </c>
      <c r="DD5" s="739"/>
      <c r="DE5" s="739"/>
      <c r="DF5" s="740"/>
      <c r="DG5" s="738">
        <v>239708</v>
      </c>
      <c r="DH5" s="739"/>
      <c r="DI5" s="739"/>
      <c r="DJ5" s="740"/>
      <c r="DK5" s="738">
        <v>239713</v>
      </c>
      <c r="DL5" s="739"/>
      <c r="DM5" s="739"/>
      <c r="DN5" s="740"/>
      <c r="DO5" s="738">
        <v>239720</v>
      </c>
      <c r="DP5" s="739"/>
      <c r="DQ5" s="739"/>
      <c r="DR5" s="740"/>
      <c r="DS5" s="738">
        <v>239728</v>
      </c>
      <c r="DT5" s="739"/>
      <c r="DU5" s="739"/>
      <c r="DV5" s="740"/>
      <c r="DW5" s="738">
        <v>239735</v>
      </c>
      <c r="DX5" s="739"/>
      <c r="DY5" s="739"/>
      <c r="DZ5" s="740"/>
      <c r="EA5" s="738">
        <v>239741</v>
      </c>
      <c r="EB5" s="739"/>
      <c r="EC5" s="739"/>
      <c r="ED5" s="740"/>
      <c r="EE5" s="738">
        <v>239748</v>
      </c>
      <c r="EF5" s="739"/>
      <c r="EG5" s="739"/>
      <c r="EH5" s="740"/>
      <c r="EI5" s="738">
        <v>239755</v>
      </c>
      <c r="EJ5" s="739"/>
      <c r="EK5" s="739"/>
      <c r="EL5" s="740"/>
      <c r="EM5" s="738">
        <v>239762</v>
      </c>
      <c r="EN5" s="739"/>
      <c r="EO5" s="739"/>
      <c r="EP5" s="740"/>
      <c r="EQ5" s="738">
        <v>239769</v>
      </c>
      <c r="ER5" s="739"/>
      <c r="ES5" s="739"/>
      <c r="ET5" s="740"/>
      <c r="EU5" s="738">
        <v>239776</v>
      </c>
      <c r="EV5" s="739"/>
      <c r="EW5" s="739"/>
      <c r="EX5" s="740"/>
      <c r="EY5" s="738">
        <v>239783</v>
      </c>
      <c r="EZ5" s="739"/>
      <c r="FA5" s="739"/>
      <c r="FB5" s="740"/>
      <c r="FC5" s="738">
        <v>239790</v>
      </c>
      <c r="FD5" s="739"/>
      <c r="FE5" s="739"/>
      <c r="FF5" s="740"/>
      <c r="FG5" s="738">
        <v>239797</v>
      </c>
      <c r="FH5" s="739"/>
      <c r="FI5" s="739"/>
      <c r="FJ5" s="740"/>
      <c r="FK5" s="738">
        <v>239806</v>
      </c>
      <c r="FL5" s="739"/>
      <c r="FM5" s="739"/>
      <c r="FN5" s="740"/>
      <c r="FO5" s="738">
        <v>239811</v>
      </c>
      <c r="FP5" s="739"/>
      <c r="FQ5" s="739"/>
      <c r="FR5" s="740"/>
      <c r="FS5" s="738">
        <v>239818</v>
      </c>
      <c r="FT5" s="739"/>
      <c r="FU5" s="739"/>
      <c r="FV5" s="740"/>
      <c r="FW5" s="738">
        <v>239826</v>
      </c>
      <c r="FX5" s="739"/>
      <c r="FY5" s="739"/>
      <c r="FZ5" s="740"/>
      <c r="GA5" s="738">
        <v>239832</v>
      </c>
      <c r="GB5" s="739"/>
      <c r="GC5" s="739"/>
      <c r="GD5" s="740"/>
      <c r="GE5" s="741" t="s">
        <v>84</v>
      </c>
      <c r="GF5" s="741"/>
    </row>
    <row r="6" spans="1:188" s="67" customFormat="1" ht="45.75" customHeight="1">
      <c r="A6" s="208" t="s">
        <v>218</v>
      </c>
      <c r="B6" s="746"/>
      <c r="C6" s="68" t="s">
        <v>85</v>
      </c>
      <c r="D6" s="68" t="s">
        <v>86</v>
      </c>
      <c r="E6" s="68" t="s">
        <v>11</v>
      </c>
      <c r="F6" s="69" t="s">
        <v>87</v>
      </c>
      <c r="G6" s="68" t="s">
        <v>85</v>
      </c>
      <c r="H6" s="68" t="s">
        <v>86</v>
      </c>
      <c r="I6" s="70" t="s">
        <v>11</v>
      </c>
      <c r="J6" s="69" t="s">
        <v>87</v>
      </c>
      <c r="K6" s="68" t="s">
        <v>85</v>
      </c>
      <c r="L6" s="68" t="s">
        <v>86</v>
      </c>
      <c r="M6" s="70" t="s">
        <v>11</v>
      </c>
      <c r="N6" s="69" t="s">
        <v>87</v>
      </c>
      <c r="O6" s="68" t="s">
        <v>85</v>
      </c>
      <c r="P6" s="68" t="s">
        <v>86</v>
      </c>
      <c r="Q6" s="70" t="s">
        <v>11</v>
      </c>
      <c r="R6" s="69" t="s">
        <v>87</v>
      </c>
      <c r="S6" s="68" t="s">
        <v>85</v>
      </c>
      <c r="T6" s="68" t="s">
        <v>86</v>
      </c>
      <c r="U6" s="70" t="s">
        <v>11</v>
      </c>
      <c r="V6" s="69" t="s">
        <v>87</v>
      </c>
      <c r="W6" s="68" t="s">
        <v>85</v>
      </c>
      <c r="X6" s="68" t="s">
        <v>86</v>
      </c>
      <c r="Y6" s="70" t="s">
        <v>11</v>
      </c>
      <c r="Z6" s="69" t="s">
        <v>87</v>
      </c>
      <c r="AA6" s="68" t="s">
        <v>85</v>
      </c>
      <c r="AB6" s="68" t="s">
        <v>86</v>
      </c>
      <c r="AC6" s="70" t="s">
        <v>11</v>
      </c>
      <c r="AD6" s="69" t="s">
        <v>87</v>
      </c>
      <c r="AE6" s="68" t="s">
        <v>85</v>
      </c>
      <c r="AF6" s="68" t="s">
        <v>86</v>
      </c>
      <c r="AG6" s="70" t="s">
        <v>11</v>
      </c>
      <c r="AH6" s="69" t="s">
        <v>87</v>
      </c>
      <c r="AI6" s="68" t="s">
        <v>85</v>
      </c>
      <c r="AJ6" s="68" t="s">
        <v>86</v>
      </c>
      <c r="AK6" s="70" t="s">
        <v>11</v>
      </c>
      <c r="AL6" s="69" t="s">
        <v>87</v>
      </c>
      <c r="AM6" s="68" t="s">
        <v>85</v>
      </c>
      <c r="AN6" s="68" t="s">
        <v>86</v>
      </c>
      <c r="AO6" s="70" t="s">
        <v>11</v>
      </c>
      <c r="AP6" s="69" t="s">
        <v>87</v>
      </c>
      <c r="AQ6" s="68" t="s">
        <v>85</v>
      </c>
      <c r="AR6" s="68" t="s">
        <v>86</v>
      </c>
      <c r="AS6" s="70" t="s">
        <v>11</v>
      </c>
      <c r="AT6" s="69" t="s">
        <v>87</v>
      </c>
      <c r="AU6" s="68" t="s">
        <v>85</v>
      </c>
      <c r="AV6" s="68" t="s">
        <v>86</v>
      </c>
      <c r="AW6" s="70" t="s">
        <v>11</v>
      </c>
      <c r="AX6" s="69" t="s">
        <v>87</v>
      </c>
      <c r="AY6" s="68" t="s">
        <v>85</v>
      </c>
      <c r="AZ6" s="68" t="s">
        <v>86</v>
      </c>
      <c r="BA6" s="70" t="s">
        <v>11</v>
      </c>
      <c r="BB6" s="69" t="s">
        <v>87</v>
      </c>
      <c r="BC6" s="68" t="s">
        <v>85</v>
      </c>
      <c r="BD6" s="68" t="s">
        <v>86</v>
      </c>
      <c r="BE6" s="70" t="s">
        <v>11</v>
      </c>
      <c r="BF6" s="69" t="s">
        <v>87</v>
      </c>
      <c r="BG6" s="68" t="s">
        <v>85</v>
      </c>
      <c r="BH6" s="68" t="s">
        <v>86</v>
      </c>
      <c r="BI6" s="70" t="s">
        <v>11</v>
      </c>
      <c r="BJ6" s="69" t="s">
        <v>87</v>
      </c>
      <c r="BK6" s="68" t="s">
        <v>85</v>
      </c>
      <c r="BL6" s="68" t="s">
        <v>86</v>
      </c>
      <c r="BM6" s="70" t="s">
        <v>11</v>
      </c>
      <c r="BN6" s="69" t="s">
        <v>87</v>
      </c>
      <c r="BO6" s="68" t="s">
        <v>85</v>
      </c>
      <c r="BP6" s="68" t="s">
        <v>86</v>
      </c>
      <c r="BQ6" s="70" t="s">
        <v>11</v>
      </c>
      <c r="BR6" s="69" t="s">
        <v>87</v>
      </c>
      <c r="BS6" s="68" t="s">
        <v>85</v>
      </c>
      <c r="BT6" s="68" t="s">
        <v>86</v>
      </c>
      <c r="BU6" s="70" t="s">
        <v>11</v>
      </c>
      <c r="BV6" s="69" t="s">
        <v>87</v>
      </c>
      <c r="BW6" s="68" t="s">
        <v>85</v>
      </c>
      <c r="BX6" s="68" t="s">
        <v>86</v>
      </c>
      <c r="BY6" s="70" t="s">
        <v>11</v>
      </c>
      <c r="BZ6" s="69" t="s">
        <v>87</v>
      </c>
      <c r="CA6" s="68" t="s">
        <v>85</v>
      </c>
      <c r="CB6" s="68" t="s">
        <v>86</v>
      </c>
      <c r="CC6" s="70" t="s">
        <v>11</v>
      </c>
      <c r="CD6" s="69" t="s">
        <v>87</v>
      </c>
      <c r="CE6" s="68" t="s">
        <v>85</v>
      </c>
      <c r="CF6" s="68" t="s">
        <v>86</v>
      </c>
      <c r="CG6" s="70" t="s">
        <v>11</v>
      </c>
      <c r="CH6" s="69" t="s">
        <v>87</v>
      </c>
      <c r="CI6" s="68" t="s">
        <v>85</v>
      </c>
      <c r="CJ6" s="68" t="s">
        <v>86</v>
      </c>
      <c r="CK6" s="70" t="s">
        <v>11</v>
      </c>
      <c r="CL6" s="69" t="s">
        <v>87</v>
      </c>
      <c r="CM6" s="68" t="s">
        <v>85</v>
      </c>
      <c r="CN6" s="68" t="s">
        <v>86</v>
      </c>
      <c r="CO6" s="70" t="s">
        <v>11</v>
      </c>
      <c r="CP6" s="69" t="s">
        <v>87</v>
      </c>
      <c r="CQ6" s="68" t="s">
        <v>85</v>
      </c>
      <c r="CR6" s="68" t="s">
        <v>86</v>
      </c>
      <c r="CS6" s="70" t="s">
        <v>11</v>
      </c>
      <c r="CT6" s="69" t="s">
        <v>87</v>
      </c>
      <c r="CU6" s="68" t="s">
        <v>85</v>
      </c>
      <c r="CV6" s="68" t="s">
        <v>86</v>
      </c>
      <c r="CW6" s="70" t="s">
        <v>11</v>
      </c>
      <c r="CX6" s="69" t="s">
        <v>87</v>
      </c>
      <c r="CY6" s="68" t="s">
        <v>85</v>
      </c>
      <c r="CZ6" s="68" t="s">
        <v>86</v>
      </c>
      <c r="DA6" s="70" t="s">
        <v>11</v>
      </c>
      <c r="DB6" s="69" t="s">
        <v>87</v>
      </c>
      <c r="DC6" s="68" t="s">
        <v>85</v>
      </c>
      <c r="DD6" s="68" t="s">
        <v>86</v>
      </c>
      <c r="DE6" s="70" t="s">
        <v>11</v>
      </c>
      <c r="DF6" s="69" t="s">
        <v>87</v>
      </c>
      <c r="DG6" s="68" t="s">
        <v>85</v>
      </c>
      <c r="DH6" s="68" t="s">
        <v>86</v>
      </c>
      <c r="DI6" s="70" t="s">
        <v>11</v>
      </c>
      <c r="DJ6" s="69" t="s">
        <v>87</v>
      </c>
      <c r="DK6" s="68" t="s">
        <v>85</v>
      </c>
      <c r="DL6" s="68" t="s">
        <v>86</v>
      </c>
      <c r="DM6" s="70" t="s">
        <v>11</v>
      </c>
      <c r="DN6" s="69" t="s">
        <v>87</v>
      </c>
      <c r="DO6" s="68" t="s">
        <v>85</v>
      </c>
      <c r="DP6" s="68" t="s">
        <v>86</v>
      </c>
      <c r="DQ6" s="70" t="s">
        <v>11</v>
      </c>
      <c r="DR6" s="69" t="s">
        <v>87</v>
      </c>
      <c r="DS6" s="68" t="s">
        <v>85</v>
      </c>
      <c r="DT6" s="68" t="s">
        <v>86</v>
      </c>
      <c r="DU6" s="70" t="s">
        <v>11</v>
      </c>
      <c r="DV6" s="69" t="s">
        <v>87</v>
      </c>
      <c r="DW6" s="68" t="s">
        <v>85</v>
      </c>
      <c r="DX6" s="68" t="s">
        <v>86</v>
      </c>
      <c r="DY6" s="70" t="s">
        <v>11</v>
      </c>
      <c r="DZ6" s="69" t="s">
        <v>87</v>
      </c>
      <c r="EA6" s="68" t="s">
        <v>85</v>
      </c>
      <c r="EB6" s="68" t="s">
        <v>86</v>
      </c>
      <c r="EC6" s="70" t="s">
        <v>11</v>
      </c>
      <c r="ED6" s="69" t="s">
        <v>87</v>
      </c>
      <c r="EE6" s="68" t="s">
        <v>85</v>
      </c>
      <c r="EF6" s="68" t="s">
        <v>86</v>
      </c>
      <c r="EG6" s="70" t="s">
        <v>11</v>
      </c>
      <c r="EH6" s="69" t="s">
        <v>87</v>
      </c>
      <c r="EI6" s="68" t="s">
        <v>85</v>
      </c>
      <c r="EJ6" s="68" t="s">
        <v>86</v>
      </c>
      <c r="EK6" s="70" t="s">
        <v>11</v>
      </c>
      <c r="EL6" s="69" t="s">
        <v>87</v>
      </c>
      <c r="EM6" s="68" t="s">
        <v>85</v>
      </c>
      <c r="EN6" s="68" t="s">
        <v>86</v>
      </c>
      <c r="EO6" s="70" t="s">
        <v>11</v>
      </c>
      <c r="EP6" s="69" t="s">
        <v>87</v>
      </c>
      <c r="EQ6" s="68" t="s">
        <v>85</v>
      </c>
      <c r="ER6" s="68" t="s">
        <v>86</v>
      </c>
      <c r="ES6" s="70" t="s">
        <v>11</v>
      </c>
      <c r="ET6" s="69" t="s">
        <v>87</v>
      </c>
      <c r="EU6" s="68" t="s">
        <v>85</v>
      </c>
      <c r="EV6" s="68" t="s">
        <v>86</v>
      </c>
      <c r="EW6" s="70" t="s">
        <v>11</v>
      </c>
      <c r="EX6" s="69" t="s">
        <v>87</v>
      </c>
      <c r="EY6" s="68" t="s">
        <v>85</v>
      </c>
      <c r="EZ6" s="68" t="s">
        <v>86</v>
      </c>
      <c r="FA6" s="70" t="s">
        <v>11</v>
      </c>
      <c r="FB6" s="69" t="s">
        <v>87</v>
      </c>
      <c r="FC6" s="68" t="s">
        <v>85</v>
      </c>
      <c r="FD6" s="68" t="s">
        <v>86</v>
      </c>
      <c r="FE6" s="70" t="s">
        <v>11</v>
      </c>
      <c r="FF6" s="69" t="s">
        <v>87</v>
      </c>
      <c r="FG6" s="68" t="s">
        <v>85</v>
      </c>
      <c r="FH6" s="68" t="s">
        <v>86</v>
      </c>
      <c r="FI6" s="70" t="s">
        <v>11</v>
      </c>
      <c r="FJ6" s="69" t="s">
        <v>87</v>
      </c>
      <c r="FK6" s="68" t="s">
        <v>85</v>
      </c>
      <c r="FL6" s="68" t="s">
        <v>86</v>
      </c>
      <c r="FM6" s="70" t="s">
        <v>11</v>
      </c>
      <c r="FN6" s="69" t="s">
        <v>87</v>
      </c>
      <c r="FO6" s="68" t="s">
        <v>85</v>
      </c>
      <c r="FP6" s="68" t="s">
        <v>86</v>
      </c>
      <c r="FQ6" s="70" t="s">
        <v>11</v>
      </c>
      <c r="FR6" s="69" t="s">
        <v>87</v>
      </c>
      <c r="FS6" s="68" t="s">
        <v>85</v>
      </c>
      <c r="FT6" s="68" t="s">
        <v>86</v>
      </c>
      <c r="FU6" s="70" t="s">
        <v>11</v>
      </c>
      <c r="FV6" s="69" t="s">
        <v>87</v>
      </c>
      <c r="FW6" s="68" t="s">
        <v>85</v>
      </c>
      <c r="FX6" s="68" t="s">
        <v>86</v>
      </c>
      <c r="FY6" s="70" t="s">
        <v>11</v>
      </c>
      <c r="FZ6" s="69" t="s">
        <v>87</v>
      </c>
      <c r="GA6" s="68" t="s">
        <v>85</v>
      </c>
      <c r="GB6" s="68" t="s">
        <v>86</v>
      </c>
      <c r="GC6" s="70" t="s">
        <v>11</v>
      </c>
      <c r="GD6" s="69" t="s">
        <v>87</v>
      </c>
      <c r="GE6" s="68" t="s">
        <v>288</v>
      </c>
      <c r="GF6" s="70" t="s">
        <v>11</v>
      </c>
    </row>
    <row r="7" spans="1:188" s="67" customFormat="1" ht="50.1" customHeight="1">
      <c r="A7" s="742" t="s">
        <v>93</v>
      </c>
      <c r="B7" s="71" t="s">
        <v>88</v>
      </c>
      <c r="C7" s="68"/>
      <c r="D7" s="68"/>
      <c r="E7" s="68"/>
      <c r="F7" s="69"/>
      <c r="G7" s="68"/>
      <c r="H7" s="68"/>
      <c r="I7" s="70"/>
      <c r="J7" s="69"/>
      <c r="K7" s="68"/>
      <c r="L7" s="68"/>
      <c r="M7" s="70"/>
      <c r="N7" s="69"/>
      <c r="O7" s="68"/>
      <c r="P7" s="68"/>
      <c r="Q7" s="70"/>
      <c r="R7" s="69"/>
      <c r="S7" s="68"/>
      <c r="T7" s="68"/>
      <c r="U7" s="70"/>
      <c r="V7" s="69"/>
      <c r="W7" s="68"/>
      <c r="X7" s="68"/>
      <c r="Y7" s="70"/>
      <c r="Z7" s="69"/>
      <c r="AA7" s="68"/>
      <c r="AB7" s="68"/>
      <c r="AC7" s="70"/>
      <c r="AD7" s="69"/>
      <c r="AE7" s="68"/>
      <c r="AF7" s="68"/>
      <c r="AG7" s="70"/>
      <c r="AH7" s="69"/>
      <c r="AI7" s="68"/>
      <c r="AJ7" s="68"/>
      <c r="AK7" s="70"/>
      <c r="AL7" s="69"/>
      <c r="AM7" s="68"/>
      <c r="AN7" s="68"/>
      <c r="AO7" s="70"/>
      <c r="AP7" s="69"/>
      <c r="AQ7" s="68"/>
      <c r="AR7" s="68"/>
      <c r="AS7" s="70"/>
      <c r="AT7" s="69"/>
      <c r="AU7" s="68"/>
      <c r="AV7" s="68"/>
      <c r="AW7" s="70"/>
      <c r="AX7" s="69"/>
      <c r="AY7" s="68"/>
      <c r="AZ7" s="68"/>
      <c r="BA7" s="70"/>
      <c r="BB7" s="69"/>
      <c r="BC7" s="68"/>
      <c r="BD7" s="68"/>
      <c r="BE7" s="70"/>
      <c r="BF7" s="69"/>
      <c r="BG7" s="68"/>
      <c r="BH7" s="68"/>
      <c r="BI7" s="70"/>
      <c r="BJ7" s="69"/>
      <c r="BK7" s="68"/>
      <c r="BL7" s="68"/>
      <c r="BM7" s="70"/>
      <c r="BN7" s="69"/>
      <c r="BO7" s="68"/>
      <c r="BP7" s="68"/>
      <c r="BQ7" s="70"/>
      <c r="BR7" s="69"/>
      <c r="BS7" s="68"/>
      <c r="BT7" s="68"/>
      <c r="BU7" s="70"/>
      <c r="BV7" s="69"/>
      <c r="BW7" s="68"/>
      <c r="BX7" s="68"/>
      <c r="BY7" s="70"/>
      <c r="BZ7" s="69"/>
      <c r="CA7" s="68"/>
      <c r="CB7" s="68"/>
      <c r="CC7" s="70"/>
      <c r="CD7" s="69"/>
      <c r="CE7" s="68"/>
      <c r="CF7" s="68"/>
      <c r="CG7" s="70"/>
      <c r="CH7" s="69"/>
      <c r="CI7" s="68"/>
      <c r="CJ7" s="68"/>
      <c r="CK7" s="70"/>
      <c r="CL7" s="69"/>
      <c r="CM7" s="68"/>
      <c r="CN7" s="68"/>
      <c r="CO7" s="70"/>
      <c r="CP7" s="69"/>
      <c r="CQ7" s="68"/>
      <c r="CR7" s="68"/>
      <c r="CS7" s="70"/>
      <c r="CT7" s="69"/>
      <c r="CU7" s="68"/>
      <c r="CV7" s="68"/>
      <c r="CW7" s="70"/>
      <c r="CX7" s="69"/>
      <c r="CY7" s="68"/>
      <c r="CZ7" s="68"/>
      <c r="DA7" s="70"/>
      <c r="DB7" s="69"/>
      <c r="DC7" s="68"/>
      <c r="DD7" s="68"/>
      <c r="DE7" s="70"/>
      <c r="DF7" s="69"/>
      <c r="DG7" s="68"/>
      <c r="DH7" s="68"/>
      <c r="DI7" s="70"/>
      <c r="DJ7" s="69"/>
      <c r="DK7" s="68"/>
      <c r="DL7" s="68"/>
      <c r="DM7" s="70"/>
      <c r="DN7" s="69"/>
      <c r="DO7" s="68"/>
      <c r="DP7" s="68"/>
      <c r="DQ7" s="70"/>
      <c r="DR7" s="69"/>
      <c r="DS7" s="68"/>
      <c r="DT7" s="68"/>
      <c r="DU7" s="70"/>
      <c r="DV7" s="69"/>
      <c r="DW7" s="68"/>
      <c r="DX7" s="68"/>
      <c r="DY7" s="70"/>
      <c r="DZ7" s="69"/>
      <c r="EA7" s="68"/>
      <c r="EB7" s="68"/>
      <c r="EC7" s="70"/>
      <c r="ED7" s="69"/>
      <c r="EE7" s="68"/>
      <c r="EF7" s="68"/>
      <c r="EG7" s="70"/>
      <c r="EH7" s="69"/>
      <c r="EI7" s="68"/>
      <c r="EJ7" s="68"/>
      <c r="EK7" s="70"/>
      <c r="EL7" s="69"/>
      <c r="EM7" s="68"/>
      <c r="EN7" s="68"/>
      <c r="EO7" s="70"/>
      <c r="EP7" s="69"/>
      <c r="EQ7" s="68"/>
      <c r="ER7" s="68"/>
      <c r="ES7" s="70"/>
      <c r="ET7" s="69"/>
      <c r="EU7" s="68"/>
      <c r="EV7" s="68"/>
      <c r="EW7" s="70"/>
      <c r="EX7" s="69"/>
      <c r="EY7" s="68"/>
      <c r="EZ7" s="68"/>
      <c r="FA7" s="70"/>
      <c r="FB7" s="69"/>
      <c r="FC7" s="68"/>
      <c r="FD7" s="68"/>
      <c r="FE7" s="70"/>
      <c r="FF7" s="69"/>
      <c r="FG7" s="68"/>
      <c r="FH7" s="68"/>
      <c r="FI7" s="70"/>
      <c r="FJ7" s="69"/>
      <c r="FK7" s="68"/>
      <c r="FL7" s="68"/>
      <c r="FM7" s="70"/>
      <c r="FN7" s="69"/>
      <c r="FO7" s="68"/>
      <c r="FP7" s="68"/>
      <c r="FQ7" s="70"/>
      <c r="FR7" s="69"/>
      <c r="FS7" s="68"/>
      <c r="FT7" s="68"/>
      <c r="FU7" s="70"/>
      <c r="FV7" s="69"/>
      <c r="FW7" s="68"/>
      <c r="FX7" s="68"/>
      <c r="FY7" s="70"/>
      <c r="FZ7" s="69"/>
      <c r="GA7" s="68"/>
      <c r="GB7" s="68"/>
      <c r="GC7" s="70"/>
      <c r="GD7" s="69"/>
      <c r="GE7" s="310">
        <v>35493.3413</v>
      </c>
      <c r="GF7" s="291">
        <v>100</v>
      </c>
    </row>
    <row r="8" spans="1:188" s="67" customFormat="1" ht="50.1" customHeight="1">
      <c r="A8" s="743"/>
      <c r="B8" s="72" t="s">
        <v>89</v>
      </c>
      <c r="C8" s="196" t="s">
        <v>207</v>
      </c>
      <c r="D8" s="196" t="s">
        <v>207</v>
      </c>
      <c r="E8" s="196" t="s">
        <v>207</v>
      </c>
      <c r="F8" s="196" t="s">
        <v>207</v>
      </c>
      <c r="G8" s="74">
        <v>6.72</v>
      </c>
      <c r="H8" s="74">
        <v>6.72</v>
      </c>
      <c r="I8" s="74">
        <v>0.02</v>
      </c>
      <c r="J8" s="198">
        <v>6.72</v>
      </c>
      <c r="K8" s="74">
        <v>6.72</v>
      </c>
      <c r="L8" s="74">
        <v>6.72</v>
      </c>
      <c r="M8" s="74">
        <v>1.7130248535659844</v>
      </c>
      <c r="N8" s="198">
        <f>K8-G8</f>
        <v>0</v>
      </c>
      <c r="O8" s="74">
        <f>P8-L8</f>
        <v>643.71604441000011</v>
      </c>
      <c r="P8" s="74">
        <v>650.43604441000014</v>
      </c>
      <c r="Q8" s="74">
        <v>1.8325579406918227</v>
      </c>
      <c r="R8" s="198">
        <f>O8-K8</f>
        <v>636.99604441000008</v>
      </c>
      <c r="S8" s="74">
        <f>T8-P8</f>
        <v>14.201300469999865</v>
      </c>
      <c r="T8" s="74">
        <v>664.63734488</v>
      </c>
      <c r="U8" s="74">
        <v>1.8725691090000001</v>
      </c>
      <c r="V8" s="198">
        <f>S8-O8</f>
        <v>-629.51474394000024</v>
      </c>
      <c r="W8" s="74">
        <f>X8-T8</f>
        <v>0</v>
      </c>
      <c r="X8" s="74">
        <v>664.63734488</v>
      </c>
      <c r="Y8" s="74">
        <v>1.8725691090000001</v>
      </c>
      <c r="Z8" s="198">
        <f>W8-S8</f>
        <v>-14.201300469999865</v>
      </c>
      <c r="AA8" s="74">
        <f>AB8-X8</f>
        <v>329.44355232999999</v>
      </c>
      <c r="AB8" s="74">
        <v>994.08089720999999</v>
      </c>
      <c r="AC8" s="74">
        <v>3.0484685791754407</v>
      </c>
      <c r="AD8" s="198">
        <f>AA8-W8</f>
        <v>329.44355232999999</v>
      </c>
      <c r="AE8" s="74">
        <f>AF8-AB8</f>
        <v>639.09515015999989</v>
      </c>
      <c r="AF8" s="74">
        <v>1633.1760473699999</v>
      </c>
      <c r="AG8" s="74">
        <v>4.601358980451919</v>
      </c>
      <c r="AH8" s="198">
        <f>AE8-AA8</f>
        <v>309.6515978299999</v>
      </c>
      <c r="AI8" s="74">
        <f>AJ8-AF8</f>
        <v>129.69880409000007</v>
      </c>
      <c r="AJ8" s="74">
        <v>1762.8748514599999</v>
      </c>
      <c r="AK8" s="74">
        <v>4.9683720420000004</v>
      </c>
      <c r="AL8" s="198">
        <f>AI8-AE8</f>
        <v>-509.39634606999982</v>
      </c>
      <c r="AM8" s="74">
        <f>AN8-AJ8</f>
        <v>318.11425424999993</v>
      </c>
      <c r="AN8" s="74">
        <v>2080.9891057099999</v>
      </c>
      <c r="AO8" s="74">
        <v>5.8630408676401506</v>
      </c>
      <c r="AP8" s="198">
        <f>AM8-AI8</f>
        <v>188.41545015999986</v>
      </c>
      <c r="AQ8" s="74">
        <f>AR8-AN8</f>
        <v>281.09574624999959</v>
      </c>
      <c r="AR8" s="74">
        <v>2362.0848519599995</v>
      </c>
      <c r="AS8" s="74">
        <v>6.6550084197342096</v>
      </c>
      <c r="AT8" s="198">
        <f>AQ8-AM8</f>
        <v>-37.018508000000338</v>
      </c>
      <c r="AU8" s="74">
        <f>AV8-AR8</f>
        <v>952.64787475000094</v>
      </c>
      <c r="AV8" s="74">
        <v>3314.7327267100004</v>
      </c>
      <c r="AW8" s="74">
        <v>9.3390269985936794</v>
      </c>
      <c r="AX8" s="198">
        <f>AU8-AQ8</f>
        <v>671.55212850000134</v>
      </c>
      <c r="AY8" s="74">
        <f>AZ8-AV8</f>
        <v>311.75875121000081</v>
      </c>
      <c r="AZ8" s="74">
        <v>3626.4914779200012</v>
      </c>
      <c r="BA8" s="74">
        <v>10.217385416796478</v>
      </c>
      <c r="BB8" s="198">
        <f>AY8-AU8</f>
        <v>-640.88912354000013</v>
      </c>
      <c r="BC8" s="74">
        <f>BD8-AZ8</f>
        <v>146.44070733999888</v>
      </c>
      <c r="BD8" s="74">
        <v>3772.9321852600001</v>
      </c>
      <c r="BE8" s="74">
        <v>10.629971839985659</v>
      </c>
      <c r="BF8" s="198">
        <f>BC8-AY8</f>
        <v>-165.31804387000193</v>
      </c>
      <c r="BG8" s="74">
        <f>BH8-BD8</f>
        <v>162.50124398999924</v>
      </c>
      <c r="BH8" s="74">
        <v>3935.4334292499993</v>
      </c>
      <c r="BI8" s="74">
        <v>11.087807698876745</v>
      </c>
      <c r="BJ8" s="198">
        <f>BG8-BC8</f>
        <v>16.060536650000358</v>
      </c>
      <c r="BK8" s="74">
        <f>BL8-BH8</f>
        <v>803.97593793000169</v>
      </c>
      <c r="BL8" s="74">
        <v>4739.409367180001</v>
      </c>
      <c r="BM8" s="74">
        <v>13.352953521961036</v>
      </c>
      <c r="BN8" s="198">
        <f>BK8-BG8</f>
        <v>641.47469394000245</v>
      </c>
      <c r="BO8" s="74">
        <f>BP8-BL8</f>
        <v>268.80550371999925</v>
      </c>
      <c r="BP8" s="74">
        <v>5008.2148709000003</v>
      </c>
      <c r="BQ8" s="74">
        <v>14.110294177629312</v>
      </c>
      <c r="BR8" s="198">
        <f>BO8-BK8</f>
        <v>-535.17043421000244</v>
      </c>
      <c r="BS8" s="74">
        <f>BT8-BP8</f>
        <v>266.89893656000004</v>
      </c>
      <c r="BT8" s="74">
        <v>5275.1138074600003</v>
      </c>
      <c r="BU8" s="74">
        <v>14.862263214029953</v>
      </c>
      <c r="BV8" s="198">
        <f>BS8-BO8</f>
        <v>-1.9065671599992129</v>
      </c>
      <c r="BW8" s="74">
        <f>BX8-BT8</f>
        <v>391.76196485999935</v>
      </c>
      <c r="BX8" s="74">
        <v>5666.8757723199997</v>
      </c>
      <c r="BY8" s="74">
        <v>15.968542100532964</v>
      </c>
      <c r="BZ8" s="198">
        <f>BW8-BS8</f>
        <v>124.86302829999931</v>
      </c>
      <c r="CA8" s="74">
        <f>CB8-BX8</f>
        <v>490.08552312000029</v>
      </c>
      <c r="CB8" s="74">
        <v>6156.96129544</v>
      </c>
      <c r="CC8" s="74">
        <v>17.346806668325698</v>
      </c>
      <c r="CD8" s="198">
        <f>CA8-BW8</f>
        <v>98.323558260000937</v>
      </c>
      <c r="CE8" s="74">
        <f>CF8-CB8</f>
        <v>875.04675911000049</v>
      </c>
      <c r="CF8" s="74">
        <v>7032.0080545500005</v>
      </c>
      <c r="CG8" s="74">
        <v>19.812189545999999</v>
      </c>
      <c r="CH8" s="198">
        <f>CE8-CA8</f>
        <v>384.9612359900002</v>
      </c>
      <c r="CI8" s="74">
        <f>CJ8-CF8</f>
        <v>554.02384514999994</v>
      </c>
      <c r="CJ8" s="74">
        <v>7586.0318997000004</v>
      </c>
      <c r="CK8" s="74">
        <v>21.373112877000001</v>
      </c>
      <c r="CL8" s="198">
        <f>CI8-CE8</f>
        <v>-321.02291396000055</v>
      </c>
      <c r="CM8" s="74">
        <f>CN8-CJ8</f>
        <v>562.71306832000027</v>
      </c>
      <c r="CN8" s="74">
        <v>8148.7449680200007</v>
      </c>
      <c r="CO8" s="74">
        <v>22.958517484010446</v>
      </c>
      <c r="CP8" s="198">
        <f>CM8-CI8</f>
        <v>8.6892231700003322</v>
      </c>
      <c r="CQ8" s="74">
        <f>CR8-CN8</f>
        <v>505.06506660999912</v>
      </c>
      <c r="CR8" s="74">
        <v>8653.8100346299998</v>
      </c>
      <c r="CS8" s="74">
        <v>24.381502889</v>
      </c>
      <c r="CT8" s="198">
        <f>CQ8-CM8</f>
        <v>-57.648001710001154</v>
      </c>
      <c r="CU8" s="74">
        <f>CV8-CR8</f>
        <v>990.6876939800004</v>
      </c>
      <c r="CV8" s="74">
        <v>9644.4977286100002</v>
      </c>
      <c r="CW8" s="74">
        <v>27.172695991000001</v>
      </c>
      <c r="CX8" s="198">
        <f>CU8-CQ8</f>
        <v>485.62262737000128</v>
      </c>
      <c r="CY8" s="74">
        <f>CZ8-CV8</f>
        <v>444.49165813000036</v>
      </c>
      <c r="CZ8" s="74">
        <v>10088.989386740001</v>
      </c>
      <c r="DA8" s="74">
        <v>28.425020065999998</v>
      </c>
      <c r="DB8" s="198">
        <f>CY8-CU8</f>
        <v>-546.19603585000004</v>
      </c>
      <c r="DC8" s="74">
        <f>DD8-CZ8</f>
        <v>847.43489321999914</v>
      </c>
      <c r="DD8" s="74">
        <v>10936.42427996</v>
      </c>
      <c r="DE8" s="74">
        <v>30.812608448221805</v>
      </c>
      <c r="DF8" s="198">
        <f>DC8-CY8</f>
        <v>402.94323508999878</v>
      </c>
      <c r="DG8" s="74">
        <f>DH8-DD8</f>
        <v>444.9591759499981</v>
      </c>
      <c r="DH8" s="74">
        <v>11381.383455909998</v>
      </c>
      <c r="DI8" s="74">
        <v>32.066249721916144</v>
      </c>
      <c r="DJ8" s="198">
        <f>DG8-DC8</f>
        <v>-402.47571727000104</v>
      </c>
      <c r="DK8" s="74">
        <f>DL8-DH8</f>
        <v>725.97159546000512</v>
      </c>
      <c r="DL8" s="74">
        <v>12107.355051370003</v>
      </c>
      <c r="DM8" s="74">
        <v>34.111623780458231</v>
      </c>
      <c r="DN8" s="198">
        <f>DK8-DG8</f>
        <v>281.01241951000702</v>
      </c>
      <c r="DO8" s="74">
        <f>DP8-DL8</f>
        <v>598.05108747999657</v>
      </c>
      <c r="DP8" s="74">
        <v>12705.406138849999</v>
      </c>
      <c r="DQ8" s="74">
        <v>35.796590778704733</v>
      </c>
      <c r="DR8" s="198">
        <f>DO8-DK8</f>
        <v>-127.92050798000855</v>
      </c>
      <c r="DS8" s="74">
        <f>DT8-DP8</f>
        <v>770.09468584000024</v>
      </c>
      <c r="DT8" s="74">
        <v>13475.50082469</v>
      </c>
      <c r="DU8" s="74">
        <v>37.966278550083992</v>
      </c>
      <c r="DV8" s="198">
        <f>DS8-DO8</f>
        <v>172.04359836000367</v>
      </c>
      <c r="DW8" s="74">
        <f>DX8-DT8</f>
        <v>651.60033824000129</v>
      </c>
      <c r="DX8" s="74">
        <v>14127.101162930001</v>
      </c>
      <c r="DY8" s="74">
        <v>39.802116806991066</v>
      </c>
      <c r="DZ8" s="198">
        <f>DW8-DS8</f>
        <v>-118.49434759999895</v>
      </c>
      <c r="EA8" s="74">
        <f>EB8-DX8</f>
        <v>956.47637217999727</v>
      </c>
      <c r="EB8" s="74">
        <v>15083.577535109998</v>
      </c>
      <c r="EC8" s="74">
        <v>42.496921908870839</v>
      </c>
      <c r="ED8" s="198">
        <f>EA8-DW8</f>
        <v>304.87603393999598</v>
      </c>
      <c r="EE8" s="74">
        <f>EF8-EB8</f>
        <v>475.31436281999595</v>
      </c>
      <c r="EF8" s="74">
        <v>15558.891897929994</v>
      </c>
      <c r="EG8" s="74">
        <v>43.836086792792308</v>
      </c>
      <c r="EH8" s="198">
        <f>EE8-EA8</f>
        <v>-481.16200936000132</v>
      </c>
      <c r="EI8" s="74">
        <f>EJ8-EF8</f>
        <v>588.50894579000487</v>
      </c>
      <c r="EJ8" s="74">
        <v>16147.400843719999</v>
      </c>
      <c r="EK8" s="74">
        <v>45.49416947600816</v>
      </c>
      <c r="EL8" s="198">
        <f>EI8-EE8</f>
        <v>113.19458297000892</v>
      </c>
      <c r="EM8" s="74">
        <f>EN8-EJ8</f>
        <v>851.21360203000222</v>
      </c>
      <c r="EN8" s="74">
        <v>16998.614445750001</v>
      </c>
      <c r="EO8" s="74">
        <v>47.892404104963774</v>
      </c>
      <c r="EP8" s="198">
        <f>EM8-EI8</f>
        <v>262.70465623999735</v>
      </c>
      <c r="EQ8" s="74">
        <f>ER8-EN8</f>
        <v>559.73482815999523</v>
      </c>
      <c r="ER8" s="74">
        <v>17558.349273909997</v>
      </c>
      <c r="ES8" s="74">
        <v>49.469417729657359</v>
      </c>
      <c r="ET8" s="198">
        <f>EQ8-EM8</f>
        <v>-291.47877387000699</v>
      </c>
      <c r="EU8" s="74">
        <f>EV8-ER8</f>
        <v>1124.7390245800016</v>
      </c>
      <c r="EV8" s="74">
        <v>18683.088298489998</v>
      </c>
      <c r="EW8" s="74">
        <v>52.638291054581543</v>
      </c>
      <c r="EX8" s="198">
        <f>EU8-EQ8</f>
        <v>565.00419642000634</v>
      </c>
      <c r="EY8" s="74">
        <f>EZ8-EV8</f>
        <v>782.92877565999879</v>
      </c>
      <c r="EZ8" s="74">
        <v>19466.017074149997</v>
      </c>
      <c r="FA8" s="74">
        <v>54.844137973986683</v>
      </c>
      <c r="FB8" s="198">
        <f>EY8-EU8</f>
        <v>-341.81024892000278</v>
      </c>
      <c r="FC8" s="74">
        <f>FD8-EZ8</f>
        <v>790.365600490004</v>
      </c>
      <c r="FD8" s="74">
        <v>20256.382674640001</v>
      </c>
      <c r="FE8" s="74">
        <v>57.070937625813201</v>
      </c>
      <c r="FF8" s="198">
        <f>FC8-EY8</f>
        <v>7.4368248300052073</v>
      </c>
      <c r="FG8" s="74">
        <f>FH8-FD8</f>
        <v>995.82096023000486</v>
      </c>
      <c r="FH8" s="74">
        <v>21252.203634870006</v>
      </c>
      <c r="FI8" s="74">
        <v>59.876593345327002</v>
      </c>
      <c r="FJ8" s="198">
        <f>FG8-FC8</f>
        <v>205.45535974000086</v>
      </c>
      <c r="FK8" s="74">
        <f>FL8-FH8</f>
        <v>1273.3230699099913</v>
      </c>
      <c r="FL8" s="74">
        <v>22525.526704779997</v>
      </c>
      <c r="FM8" s="74">
        <v>63.464091797917042</v>
      </c>
      <c r="FN8" s="198">
        <f>FK8-FG8</f>
        <v>277.50210967998646</v>
      </c>
      <c r="FO8" s="74">
        <f>FP8-FL8</f>
        <v>446.56054883000252</v>
      </c>
      <c r="FP8" s="74">
        <v>22972.08725361</v>
      </c>
      <c r="FQ8" s="74">
        <v>64.722244826999997</v>
      </c>
      <c r="FR8" s="198">
        <f>FO8-FK8</f>
        <v>-826.7625210799888</v>
      </c>
      <c r="FS8" s="74">
        <f>FT8-FP8</f>
        <v>817.99612385000364</v>
      </c>
      <c r="FT8" s="74">
        <v>23790.083377460003</v>
      </c>
      <c r="FU8" s="74">
        <v>67.026891541090293</v>
      </c>
      <c r="FV8" s="198">
        <f>FS8-FO8</f>
        <v>371.43557502000112</v>
      </c>
      <c r="FW8" s="74">
        <f>FX8-FT8</f>
        <v>1049.3646004999864</v>
      </c>
      <c r="FX8" s="74">
        <v>24839.44797795999</v>
      </c>
      <c r="FY8" s="74">
        <v>69.983402712102489</v>
      </c>
      <c r="FZ8" s="198">
        <f>FW8-FS8</f>
        <v>231.36847664998277</v>
      </c>
      <c r="GA8" s="74">
        <f>GB8-FX8</f>
        <v>846.29483049000919</v>
      </c>
      <c r="GB8" s="74">
        <v>25685.742808449999</v>
      </c>
      <c r="GC8" s="74">
        <v>72.367779047192698</v>
      </c>
      <c r="GD8" s="198">
        <f>GA8-FW8</f>
        <v>-203.06977000997722</v>
      </c>
      <c r="GE8" s="74">
        <v>25685.742808449999</v>
      </c>
      <c r="GF8" s="74">
        <v>72.367779047192698</v>
      </c>
    </row>
    <row r="9" spans="1:188" s="76" customFormat="1" ht="50.1" customHeight="1">
      <c r="A9" s="744"/>
      <c r="B9" s="68" t="s">
        <v>90</v>
      </c>
      <c r="C9" s="68"/>
      <c r="D9" s="68"/>
      <c r="E9" s="68"/>
      <c r="F9" s="69"/>
      <c r="G9" s="68"/>
      <c r="H9" s="68"/>
      <c r="I9" s="70"/>
      <c r="J9" s="69"/>
      <c r="K9" s="68"/>
      <c r="L9" s="68"/>
      <c r="M9" s="70"/>
      <c r="N9" s="69"/>
      <c r="O9" s="68"/>
      <c r="P9" s="68"/>
      <c r="Q9" s="70"/>
      <c r="R9" s="69"/>
      <c r="S9" s="68"/>
      <c r="T9" s="68"/>
      <c r="U9" s="70"/>
      <c r="V9" s="69"/>
      <c r="W9" s="68"/>
      <c r="X9" s="68"/>
      <c r="Y9" s="70"/>
      <c r="Z9" s="69"/>
      <c r="AA9" s="68"/>
      <c r="AB9" s="68"/>
      <c r="AC9" s="70"/>
      <c r="AD9" s="69"/>
      <c r="AE9" s="68"/>
      <c r="AF9" s="68"/>
      <c r="AG9" s="70"/>
      <c r="AH9" s="69"/>
      <c r="AI9" s="68"/>
      <c r="AJ9" s="68"/>
      <c r="AK9" s="70"/>
      <c r="AL9" s="69"/>
      <c r="AM9" s="68"/>
      <c r="AN9" s="68"/>
      <c r="AO9" s="70"/>
      <c r="AP9" s="69"/>
      <c r="AQ9" s="68"/>
      <c r="AR9" s="68"/>
      <c r="AS9" s="70"/>
      <c r="AT9" s="69"/>
      <c r="AU9" s="68"/>
      <c r="AV9" s="68"/>
      <c r="AW9" s="70"/>
      <c r="AX9" s="69"/>
      <c r="AY9" s="68"/>
      <c r="AZ9" s="68"/>
      <c r="BA9" s="70"/>
      <c r="BB9" s="69"/>
      <c r="BC9" s="68"/>
      <c r="BD9" s="68"/>
      <c r="BE9" s="70"/>
      <c r="BF9" s="69"/>
      <c r="BG9" s="68"/>
      <c r="BH9" s="68"/>
      <c r="BI9" s="70"/>
      <c r="BJ9" s="69"/>
      <c r="BK9" s="68"/>
      <c r="BL9" s="68"/>
      <c r="BM9" s="70"/>
      <c r="BN9" s="69"/>
      <c r="BO9" s="68"/>
      <c r="BP9" s="68"/>
      <c r="BQ9" s="70"/>
      <c r="BR9" s="69"/>
      <c r="BS9" s="68"/>
      <c r="BT9" s="68"/>
      <c r="BU9" s="70"/>
      <c r="BV9" s="69"/>
      <c r="BW9" s="68"/>
      <c r="BX9" s="68"/>
      <c r="BY9" s="70"/>
      <c r="BZ9" s="69"/>
      <c r="CA9" s="68"/>
      <c r="CB9" s="68"/>
      <c r="CC9" s="70"/>
      <c r="CD9" s="69"/>
      <c r="CE9" s="68"/>
      <c r="CF9" s="68"/>
      <c r="CG9" s="70"/>
      <c r="CH9" s="69"/>
      <c r="CI9" s="68"/>
      <c r="CJ9" s="68"/>
      <c r="CK9" s="70"/>
      <c r="CL9" s="69"/>
      <c r="CM9" s="68"/>
      <c r="CN9" s="68"/>
      <c r="CO9" s="70"/>
      <c r="CP9" s="69"/>
      <c r="CQ9" s="68"/>
      <c r="CR9" s="68"/>
      <c r="CS9" s="70"/>
      <c r="CT9" s="69"/>
      <c r="CU9" s="68"/>
      <c r="CV9" s="68"/>
      <c r="CW9" s="70"/>
      <c r="CX9" s="69"/>
      <c r="CY9" s="68"/>
      <c r="CZ9" s="68"/>
      <c r="DA9" s="70"/>
      <c r="DB9" s="69"/>
      <c r="DC9" s="68"/>
      <c r="DD9" s="68"/>
      <c r="DE9" s="70"/>
      <c r="DF9" s="69"/>
      <c r="DG9" s="68"/>
      <c r="DH9" s="68"/>
      <c r="DI9" s="70"/>
      <c r="DJ9" s="69"/>
      <c r="DK9" s="68"/>
      <c r="DL9" s="68"/>
      <c r="DM9" s="70"/>
      <c r="DN9" s="69"/>
      <c r="DO9" s="68"/>
      <c r="DP9" s="68"/>
      <c r="DQ9" s="70"/>
      <c r="DR9" s="69"/>
      <c r="DS9" s="68"/>
      <c r="DT9" s="68"/>
      <c r="DU9" s="70"/>
      <c r="DV9" s="69"/>
      <c r="DW9" s="68"/>
      <c r="DX9" s="68"/>
      <c r="DY9" s="70"/>
      <c r="DZ9" s="69"/>
      <c r="EA9" s="68"/>
      <c r="EB9" s="68"/>
      <c r="EC9" s="70"/>
      <c r="ED9" s="69"/>
      <c r="EE9" s="68"/>
      <c r="EF9" s="68"/>
      <c r="EG9" s="70"/>
      <c r="EH9" s="69"/>
      <c r="EI9" s="68"/>
      <c r="EJ9" s="68"/>
      <c r="EK9" s="70"/>
      <c r="EL9" s="69"/>
      <c r="EM9" s="68"/>
      <c r="EN9" s="68"/>
      <c r="EO9" s="70"/>
      <c r="EP9" s="69"/>
      <c r="EQ9" s="68"/>
      <c r="ER9" s="68"/>
      <c r="ES9" s="70"/>
      <c r="ET9" s="69"/>
      <c r="EU9" s="68"/>
      <c r="EV9" s="68"/>
      <c r="EW9" s="70"/>
      <c r="EX9" s="69"/>
      <c r="EY9" s="68"/>
      <c r="EZ9" s="68"/>
      <c r="FA9" s="70"/>
      <c r="FB9" s="69"/>
      <c r="FC9" s="68"/>
      <c r="FD9" s="68"/>
      <c r="FE9" s="70"/>
      <c r="FF9" s="69"/>
      <c r="FG9" s="68"/>
      <c r="FH9" s="68"/>
      <c r="FI9" s="70"/>
      <c r="FJ9" s="69"/>
      <c r="FK9" s="68"/>
      <c r="FL9" s="68"/>
      <c r="FM9" s="70"/>
      <c r="FN9" s="69"/>
      <c r="FO9" s="68"/>
      <c r="FP9" s="68"/>
      <c r="FQ9" s="70"/>
      <c r="FR9" s="69"/>
      <c r="FS9" s="68"/>
      <c r="FT9" s="68"/>
      <c r="FU9" s="70"/>
      <c r="FV9" s="69"/>
      <c r="FW9" s="68"/>
      <c r="FX9" s="68"/>
      <c r="FY9" s="70"/>
      <c r="FZ9" s="69"/>
      <c r="GA9" s="68"/>
      <c r="GB9" s="68"/>
      <c r="GC9" s="70"/>
      <c r="GD9" s="69"/>
      <c r="GE9" s="290">
        <f>GE7-GE8</f>
        <v>9807.5984915500012</v>
      </c>
      <c r="GF9" s="290">
        <f>GF7-GF8</f>
        <v>27.632220952807302</v>
      </c>
    </row>
    <row r="10" spans="1:188" s="81" customFormat="1">
      <c r="A10" s="77"/>
      <c r="B10" s="78"/>
      <c r="C10" s="79"/>
      <c r="D10" s="79"/>
      <c r="E10" s="79"/>
      <c r="F10" s="79"/>
      <c r="G10" s="79"/>
      <c r="H10" s="79"/>
      <c r="I10" s="80"/>
      <c r="J10" s="79"/>
      <c r="K10" s="79"/>
      <c r="L10" s="79"/>
      <c r="M10" s="80"/>
      <c r="N10" s="79"/>
      <c r="O10" s="79"/>
      <c r="P10" s="79"/>
      <c r="Q10" s="80"/>
      <c r="R10" s="79"/>
    </row>
    <row r="11" spans="1:188" s="81" customFormat="1">
      <c r="A11" s="77"/>
      <c r="B11" s="78"/>
      <c r="C11" s="79"/>
      <c r="D11" s="79"/>
      <c r="E11" s="79"/>
      <c r="F11" s="79"/>
      <c r="G11" s="79"/>
      <c r="H11" s="79"/>
      <c r="I11" s="80"/>
      <c r="J11" s="79"/>
      <c r="K11" s="79"/>
      <c r="L11" s="79"/>
      <c r="M11" s="80"/>
      <c r="N11" s="79"/>
      <c r="O11" s="79"/>
      <c r="P11" s="79"/>
      <c r="Q11" s="80"/>
      <c r="R11" s="79"/>
    </row>
    <row r="12" spans="1:188" s="81" customFormat="1">
      <c r="A12" s="77"/>
      <c r="B12" s="78"/>
      <c r="C12" s="79"/>
      <c r="D12" s="79"/>
      <c r="E12" s="79"/>
      <c r="F12" s="79"/>
      <c r="G12" s="79"/>
      <c r="H12" s="79"/>
      <c r="I12" s="80"/>
      <c r="J12" s="79"/>
      <c r="K12" s="79"/>
      <c r="L12" s="79"/>
      <c r="M12" s="80"/>
      <c r="N12" s="79"/>
      <c r="O12" s="79"/>
      <c r="P12" s="79"/>
      <c r="Q12" s="80"/>
      <c r="R12" s="79"/>
    </row>
    <row r="13" spans="1:188" s="83" customFormat="1" ht="21.75" hidden="1" customHeight="1">
      <c r="A13" s="82"/>
      <c r="B13" s="82"/>
      <c r="C13" s="82" t="e">
        <f>#REF!-'[12]C4-ref'!H23</f>
        <v>#REF!</v>
      </c>
      <c r="D13" s="82" t="e">
        <f>#REF!-'[12]C4-ref'!I23</f>
        <v>#REF!</v>
      </c>
      <c r="E13" s="82"/>
      <c r="F13" s="82"/>
      <c r="G13" s="82"/>
      <c r="H13" s="82"/>
      <c r="I13" s="82" t="e">
        <f>#REF!-'[12]C4-ref'!N23</f>
        <v>#REF!</v>
      </c>
      <c r="J13" s="82"/>
      <c r="K13" s="82"/>
      <c r="L13" s="82"/>
      <c r="M13" s="82" t="e">
        <f>#REF!-'[12]C4-ref'!R23</f>
        <v>#REF!</v>
      </c>
      <c r="N13" s="82"/>
      <c r="O13" s="82"/>
      <c r="P13" s="82"/>
      <c r="Q13" s="82" t="e">
        <f>#REF!-'[12]C4-ref'!V23</f>
        <v>#REF!</v>
      </c>
      <c r="R13" s="82"/>
      <c r="FO13" s="81"/>
      <c r="FP13" s="81"/>
    </row>
    <row r="14" spans="1:188" s="84" customFormat="1" ht="23.25" hidden="1" customHeight="1">
      <c r="A14" s="84">
        <v>1000000</v>
      </c>
      <c r="C14" s="85" t="e">
        <f>#REF!-#REF!</f>
        <v>#REF!</v>
      </c>
      <c r="D14" s="85" t="e">
        <f>#REF!-#REF!</f>
        <v>#REF!</v>
      </c>
      <c r="E14" s="85"/>
      <c r="F14" s="85" t="e">
        <f>#REF!-#REF!</f>
        <v>#REF!</v>
      </c>
      <c r="G14" s="85" t="e">
        <f>#REF!-#REF!</f>
        <v>#REF!</v>
      </c>
      <c r="H14" s="85" t="e">
        <f>#REF!-#REF!</f>
        <v>#REF!</v>
      </c>
      <c r="I14" s="85" t="e">
        <f>#REF!-#REF!</f>
        <v>#REF!</v>
      </c>
      <c r="J14" s="85"/>
      <c r="K14" s="85" t="e">
        <f>#REF!-#REF!</f>
        <v>#REF!</v>
      </c>
      <c r="L14" s="85" t="e">
        <f>#REF!-#REF!</f>
        <v>#REF!</v>
      </c>
      <c r="M14" s="85" t="e">
        <f>#REF!-#REF!</f>
        <v>#REF!</v>
      </c>
      <c r="N14" s="85"/>
      <c r="O14" s="85" t="e">
        <f>#REF!-#REF!</f>
        <v>#REF!</v>
      </c>
      <c r="P14" s="85" t="e">
        <f>#REF!-#REF!</f>
        <v>#REF!</v>
      </c>
      <c r="Q14" s="85" t="e">
        <f>#REF!-#REF!</f>
        <v>#REF!</v>
      </c>
      <c r="R14" s="85"/>
      <c r="FO14" s="81"/>
      <c r="FP14" s="81"/>
    </row>
    <row r="15" spans="1:188" s="90" customFormat="1">
      <c r="A15" s="86"/>
      <c r="B15" s="87"/>
      <c r="C15" s="88"/>
      <c r="D15" s="88"/>
      <c r="E15" s="88"/>
      <c r="F15" s="88"/>
      <c r="G15" s="88"/>
      <c r="H15" s="88"/>
      <c r="I15" s="89"/>
      <c r="J15" s="88"/>
      <c r="K15" s="88"/>
      <c r="L15" s="88"/>
      <c r="M15" s="89"/>
      <c r="N15" s="88"/>
      <c r="O15" s="88"/>
      <c r="P15" s="88"/>
      <c r="Q15" s="89"/>
      <c r="R15" s="88"/>
      <c r="FO15" s="81"/>
      <c r="FP15" s="81"/>
    </row>
    <row r="16" spans="1:188" s="90" customFormat="1">
      <c r="A16" s="86"/>
      <c r="B16" s="87"/>
      <c r="C16" s="88"/>
      <c r="D16" s="88"/>
      <c r="E16" s="88"/>
      <c r="F16" s="88"/>
      <c r="G16" s="88"/>
      <c r="H16" s="88"/>
      <c r="I16" s="89"/>
      <c r="J16" s="88"/>
      <c r="K16" s="88"/>
      <c r="L16" s="88"/>
      <c r="M16" s="89"/>
      <c r="N16" s="88"/>
      <c r="O16" s="88"/>
      <c r="P16" s="88"/>
      <c r="Q16" s="89"/>
      <c r="R16" s="88"/>
      <c r="FO16" s="81"/>
      <c r="FP16" s="81"/>
    </row>
    <row r="17" spans="1:172" s="90" customFormat="1">
      <c r="A17" s="86"/>
      <c r="B17" s="87"/>
      <c r="C17" s="88"/>
      <c r="D17" s="88"/>
      <c r="E17" s="88"/>
      <c r="F17" s="88"/>
      <c r="G17" s="88"/>
      <c r="H17" s="88"/>
      <c r="I17" s="89"/>
      <c r="J17" s="88"/>
      <c r="K17" s="88"/>
      <c r="L17" s="88"/>
      <c r="M17" s="89"/>
      <c r="N17" s="88"/>
      <c r="O17" s="88"/>
      <c r="P17" s="88"/>
      <c r="Q17" s="89"/>
      <c r="R17" s="88"/>
      <c r="FO17" s="81"/>
      <c r="FP17" s="81"/>
    </row>
    <row r="18" spans="1:172" s="90" customFormat="1">
      <c r="A18" s="86"/>
      <c r="B18" s="87"/>
      <c r="C18" s="88"/>
      <c r="D18" s="88"/>
      <c r="E18" s="88"/>
      <c r="F18" s="88"/>
      <c r="G18" s="88"/>
      <c r="H18" s="88"/>
      <c r="I18" s="89"/>
      <c r="J18" s="88"/>
      <c r="K18" s="88"/>
      <c r="L18" s="88"/>
      <c r="M18" s="89"/>
      <c r="N18" s="88"/>
      <c r="O18" s="88"/>
      <c r="P18" s="88"/>
      <c r="Q18" s="89"/>
      <c r="R18" s="88"/>
      <c r="FO18" s="81"/>
      <c r="FP18" s="81"/>
    </row>
    <row r="19" spans="1:172" s="90" customFormat="1">
      <c r="A19" s="86"/>
      <c r="B19" s="87"/>
      <c r="C19" s="88"/>
      <c r="D19" s="88"/>
      <c r="E19" s="88"/>
      <c r="F19" s="88"/>
      <c r="G19" s="88"/>
      <c r="H19" s="88"/>
      <c r="I19" s="89"/>
      <c r="J19" s="88"/>
      <c r="K19" s="88"/>
      <c r="L19" s="88"/>
      <c r="M19" s="89"/>
      <c r="N19" s="88"/>
      <c r="O19" s="88"/>
      <c r="P19" s="88"/>
      <c r="Q19" s="89"/>
      <c r="R19" s="88"/>
      <c r="FO19" s="81"/>
      <c r="FP19" s="81"/>
    </row>
    <row r="20" spans="1:172" s="90" customFormat="1">
      <c r="A20" s="86"/>
      <c r="B20" s="87"/>
      <c r="C20" s="88"/>
      <c r="D20" s="88"/>
      <c r="E20" s="88"/>
      <c r="F20" s="88"/>
      <c r="G20" s="88"/>
      <c r="H20" s="88"/>
      <c r="I20" s="89"/>
      <c r="J20" s="88"/>
      <c r="K20" s="88"/>
      <c r="L20" s="88"/>
      <c r="M20" s="89"/>
      <c r="N20" s="88"/>
      <c r="O20" s="88"/>
      <c r="P20" s="88"/>
      <c r="Q20" s="89"/>
      <c r="R20" s="88"/>
      <c r="FO20" s="81"/>
      <c r="FP20" s="81"/>
    </row>
    <row r="21" spans="1:172" s="90" customFormat="1">
      <c r="A21" s="86"/>
      <c r="B21" s="87"/>
      <c r="C21" s="88"/>
      <c r="D21" s="88"/>
      <c r="E21" s="88"/>
      <c r="F21" s="88"/>
      <c r="G21" s="88"/>
      <c r="H21" s="88"/>
      <c r="I21" s="89"/>
      <c r="J21" s="88"/>
      <c r="K21" s="88"/>
      <c r="L21" s="88"/>
      <c r="M21" s="89"/>
      <c r="N21" s="88"/>
      <c r="O21" s="88"/>
      <c r="P21" s="88"/>
      <c r="Q21" s="89"/>
      <c r="R21" s="88"/>
      <c r="FO21" s="81"/>
      <c r="FP21" s="81"/>
    </row>
    <row r="22" spans="1:172" s="90" customFormat="1">
      <c r="A22" s="86"/>
      <c r="B22" s="87"/>
      <c r="C22" s="88"/>
      <c r="D22" s="88"/>
      <c r="E22" s="88"/>
      <c r="F22" s="88"/>
      <c r="G22" s="88"/>
      <c r="H22" s="88"/>
      <c r="I22" s="89"/>
      <c r="J22" s="88"/>
      <c r="K22" s="88"/>
      <c r="L22" s="88"/>
      <c r="M22" s="89"/>
      <c r="N22" s="88"/>
      <c r="O22" s="88"/>
      <c r="P22" s="88"/>
      <c r="Q22" s="89"/>
      <c r="R22" s="88"/>
      <c r="FO22" s="81"/>
      <c r="FP22" s="81"/>
    </row>
    <row r="23" spans="1:172" s="81" customFormat="1">
      <c r="A23" s="77"/>
      <c r="B23" s="78"/>
      <c r="C23" s="79"/>
      <c r="D23" s="79"/>
      <c r="E23" s="79"/>
      <c r="F23" s="79"/>
      <c r="G23" s="79"/>
      <c r="H23" s="79"/>
      <c r="I23" s="80"/>
      <c r="J23" s="79"/>
      <c r="K23" s="79"/>
      <c r="L23" s="79"/>
      <c r="M23" s="80"/>
      <c r="N23" s="79"/>
      <c r="O23" s="79"/>
      <c r="P23" s="79"/>
      <c r="Q23" s="80"/>
      <c r="R23" s="79"/>
    </row>
    <row r="24" spans="1:172" s="81" customFormat="1">
      <c r="A24" s="77"/>
      <c r="B24" s="78"/>
      <c r="C24" s="79"/>
      <c r="D24" s="79"/>
      <c r="E24" s="79"/>
      <c r="F24" s="79"/>
      <c r="G24" s="79"/>
      <c r="H24" s="79"/>
      <c r="I24" s="80"/>
      <c r="J24" s="79"/>
      <c r="K24" s="79"/>
      <c r="L24" s="79"/>
      <c r="M24" s="80"/>
      <c r="N24" s="79"/>
      <c r="O24" s="79"/>
      <c r="P24" s="79"/>
      <c r="Q24" s="80"/>
      <c r="R24" s="79"/>
    </row>
    <row r="25" spans="1:172" s="81" customFormat="1">
      <c r="A25" s="77"/>
      <c r="B25" s="78"/>
      <c r="C25" s="79"/>
      <c r="D25" s="79"/>
      <c r="E25" s="79"/>
      <c r="F25" s="79"/>
      <c r="G25" s="79"/>
      <c r="H25" s="79"/>
      <c r="I25" s="80"/>
      <c r="J25" s="79"/>
      <c r="K25" s="79"/>
      <c r="L25" s="79"/>
      <c r="M25" s="80"/>
      <c r="N25" s="79"/>
      <c r="O25" s="79"/>
      <c r="P25" s="79"/>
      <c r="Q25" s="80"/>
      <c r="R25" s="79"/>
    </row>
    <row r="26" spans="1:172" s="81" customFormat="1">
      <c r="A26" s="77"/>
      <c r="B26" s="78"/>
      <c r="C26" s="79"/>
      <c r="D26" s="79"/>
      <c r="E26" s="79"/>
      <c r="F26" s="79"/>
      <c r="G26" s="79"/>
      <c r="H26" s="79"/>
      <c r="I26" s="80"/>
      <c r="J26" s="79"/>
      <c r="K26" s="79"/>
      <c r="L26" s="79"/>
      <c r="M26" s="80"/>
      <c r="N26" s="79"/>
      <c r="O26" s="79"/>
      <c r="P26" s="79"/>
      <c r="Q26" s="80"/>
      <c r="R26" s="79"/>
    </row>
    <row r="27" spans="1:172" s="81" customFormat="1">
      <c r="A27" s="77"/>
      <c r="B27" s="78"/>
      <c r="C27" s="79"/>
      <c r="D27" s="79"/>
      <c r="E27" s="79"/>
      <c r="F27" s="79"/>
      <c r="G27" s="79"/>
      <c r="H27" s="79"/>
      <c r="I27" s="80"/>
      <c r="J27" s="79"/>
      <c r="K27" s="79"/>
      <c r="L27" s="79"/>
      <c r="M27" s="80"/>
      <c r="N27" s="79"/>
      <c r="O27" s="79"/>
      <c r="P27" s="79"/>
      <c r="Q27" s="80"/>
      <c r="R27" s="79"/>
    </row>
    <row r="28" spans="1:172" s="81" customFormat="1">
      <c r="A28" s="77"/>
      <c r="B28" s="78"/>
      <c r="C28" s="79"/>
      <c r="D28" s="79"/>
      <c r="E28" s="79"/>
      <c r="F28" s="79"/>
      <c r="G28" s="79"/>
      <c r="H28" s="79"/>
      <c r="I28" s="80"/>
      <c r="J28" s="79"/>
      <c r="K28" s="79"/>
      <c r="L28" s="79"/>
      <c r="M28" s="80"/>
      <c r="N28" s="79"/>
      <c r="O28" s="79"/>
      <c r="P28" s="79"/>
      <c r="Q28" s="80"/>
      <c r="R28" s="79"/>
    </row>
    <row r="29" spans="1:172" s="81" customFormat="1">
      <c r="A29" s="77"/>
      <c r="B29" s="78"/>
      <c r="C29" s="79"/>
      <c r="D29" s="79"/>
      <c r="E29" s="79"/>
      <c r="F29" s="79"/>
      <c r="G29" s="79"/>
      <c r="H29" s="79"/>
      <c r="I29" s="80"/>
      <c r="J29" s="79"/>
      <c r="K29" s="79"/>
      <c r="L29" s="79"/>
      <c r="M29" s="80"/>
      <c r="N29" s="79"/>
      <c r="O29" s="79"/>
      <c r="P29" s="79"/>
      <c r="Q29" s="80"/>
      <c r="R29" s="79"/>
    </row>
    <row r="30" spans="1:172" s="81" customFormat="1">
      <c r="A30" s="77"/>
      <c r="B30" s="78"/>
      <c r="C30" s="79"/>
      <c r="D30" s="79"/>
      <c r="E30" s="79"/>
      <c r="F30" s="79"/>
      <c r="G30" s="79"/>
      <c r="H30" s="79"/>
      <c r="I30" s="80"/>
      <c r="J30" s="79"/>
      <c r="K30" s="79"/>
      <c r="L30" s="79"/>
      <c r="M30" s="80"/>
      <c r="N30" s="79"/>
      <c r="O30" s="79"/>
      <c r="P30" s="79"/>
      <c r="Q30" s="80"/>
      <c r="R30" s="79"/>
    </row>
    <row r="31" spans="1:172" s="81" customFormat="1">
      <c r="A31" s="77"/>
      <c r="B31" s="78"/>
      <c r="C31" s="79"/>
      <c r="D31" s="79"/>
      <c r="E31" s="79"/>
      <c r="F31" s="79"/>
      <c r="G31" s="79"/>
      <c r="H31" s="79"/>
      <c r="I31" s="80"/>
      <c r="J31" s="79"/>
      <c r="K31" s="79"/>
      <c r="L31" s="79"/>
      <c r="M31" s="80"/>
      <c r="N31" s="79"/>
      <c r="O31" s="79"/>
      <c r="P31" s="79"/>
      <c r="Q31" s="80"/>
      <c r="R31" s="79"/>
    </row>
    <row r="32" spans="1:172" s="81" customFormat="1">
      <c r="A32" s="77"/>
      <c r="B32" s="78"/>
      <c r="C32" s="79"/>
      <c r="D32" s="79"/>
      <c r="E32" s="79"/>
      <c r="F32" s="79"/>
      <c r="G32" s="79"/>
      <c r="H32" s="79"/>
      <c r="I32" s="80"/>
      <c r="J32" s="79"/>
      <c r="K32" s="79"/>
      <c r="L32" s="79"/>
      <c r="M32" s="80"/>
      <c r="N32" s="79"/>
      <c r="O32" s="79"/>
      <c r="P32" s="79"/>
      <c r="Q32" s="80"/>
      <c r="R32" s="79"/>
    </row>
    <row r="33" spans="1:18" s="81" customFormat="1">
      <c r="A33" s="77"/>
      <c r="B33" s="78"/>
      <c r="C33" s="79"/>
      <c r="D33" s="79"/>
      <c r="E33" s="79"/>
      <c r="F33" s="79"/>
      <c r="G33" s="79"/>
      <c r="H33" s="79"/>
      <c r="I33" s="80"/>
      <c r="J33" s="79"/>
      <c r="K33" s="79"/>
      <c r="L33" s="79"/>
      <c r="M33" s="80"/>
      <c r="N33" s="79"/>
      <c r="O33" s="79"/>
      <c r="P33" s="79"/>
      <c r="Q33" s="80"/>
      <c r="R33" s="79"/>
    </row>
    <row r="34" spans="1:18" s="81" customFormat="1">
      <c r="A34" s="77"/>
      <c r="B34" s="78"/>
      <c r="C34" s="79"/>
      <c r="D34" s="79"/>
      <c r="E34" s="79"/>
      <c r="F34" s="79"/>
      <c r="G34" s="79"/>
      <c r="H34" s="79"/>
      <c r="I34" s="80"/>
      <c r="J34" s="79"/>
      <c r="K34" s="79"/>
      <c r="L34" s="79"/>
      <c r="M34" s="80"/>
      <c r="N34" s="79"/>
      <c r="O34" s="79"/>
      <c r="P34" s="79"/>
      <c r="Q34" s="80"/>
      <c r="R34" s="79"/>
    </row>
    <row r="35" spans="1:18" s="81" customFormat="1">
      <c r="A35" s="77"/>
      <c r="B35" s="78"/>
      <c r="C35" s="79"/>
      <c r="D35" s="79"/>
      <c r="E35" s="79"/>
      <c r="F35" s="79"/>
      <c r="G35" s="79"/>
      <c r="H35" s="79"/>
      <c r="I35" s="80"/>
      <c r="J35" s="79"/>
      <c r="K35" s="79"/>
      <c r="L35" s="79"/>
      <c r="M35" s="80"/>
      <c r="N35" s="79"/>
      <c r="O35" s="79"/>
      <c r="P35" s="79"/>
      <c r="Q35" s="80"/>
      <c r="R35" s="79"/>
    </row>
    <row r="36" spans="1:18" s="81" customFormat="1">
      <c r="A36" s="77"/>
      <c r="B36" s="78"/>
      <c r="C36" s="79"/>
      <c r="D36" s="79"/>
      <c r="E36" s="79"/>
      <c r="F36" s="79"/>
      <c r="G36" s="79"/>
      <c r="H36" s="79"/>
      <c r="I36" s="80"/>
      <c r="J36" s="79"/>
      <c r="K36" s="79"/>
      <c r="L36" s="79"/>
      <c r="M36" s="80"/>
      <c r="N36" s="79"/>
      <c r="O36" s="79"/>
      <c r="P36" s="79"/>
      <c r="Q36" s="80"/>
      <c r="R36" s="79"/>
    </row>
    <row r="37" spans="1:18" s="81" customFormat="1">
      <c r="A37" s="77"/>
      <c r="B37" s="78"/>
      <c r="C37" s="79"/>
      <c r="D37" s="79"/>
      <c r="E37" s="79"/>
      <c r="F37" s="79"/>
      <c r="G37" s="79"/>
      <c r="H37" s="79"/>
      <c r="I37" s="80"/>
      <c r="J37" s="79"/>
      <c r="K37" s="79"/>
      <c r="L37" s="79"/>
      <c r="M37" s="80"/>
      <c r="N37" s="79"/>
      <c r="O37" s="79"/>
      <c r="P37" s="79"/>
      <c r="Q37" s="80"/>
      <c r="R37" s="79"/>
    </row>
    <row r="38" spans="1:18" s="81" customFormat="1">
      <c r="A38" s="77"/>
      <c r="B38" s="78"/>
      <c r="C38" s="79"/>
      <c r="D38" s="79"/>
      <c r="E38" s="79"/>
      <c r="F38" s="79"/>
      <c r="G38" s="79"/>
      <c r="H38" s="79"/>
      <c r="I38" s="80"/>
      <c r="J38" s="79"/>
      <c r="K38" s="79"/>
      <c r="L38" s="79"/>
      <c r="M38" s="80"/>
      <c r="N38" s="79"/>
      <c r="O38" s="79"/>
      <c r="P38" s="79"/>
      <c r="Q38" s="80"/>
      <c r="R38" s="79"/>
    </row>
    <row r="39" spans="1:18" s="81" customFormat="1">
      <c r="A39" s="77"/>
      <c r="B39" s="78"/>
      <c r="C39" s="79"/>
      <c r="D39" s="79"/>
      <c r="E39" s="79"/>
      <c r="F39" s="79"/>
      <c r="G39" s="79"/>
      <c r="H39" s="79"/>
      <c r="I39" s="80"/>
      <c r="J39" s="79"/>
      <c r="K39" s="79"/>
      <c r="L39" s="79"/>
      <c r="M39" s="80"/>
      <c r="N39" s="79"/>
      <c r="O39" s="79"/>
      <c r="P39" s="79"/>
      <c r="Q39" s="80"/>
      <c r="R39" s="79"/>
    </row>
    <row r="40" spans="1:18" s="81" customFormat="1">
      <c r="A40" s="77"/>
      <c r="B40" s="78"/>
      <c r="C40" s="79"/>
      <c r="D40" s="79"/>
      <c r="E40" s="79"/>
      <c r="F40" s="79"/>
      <c r="G40" s="79"/>
      <c r="H40" s="79"/>
      <c r="I40" s="80"/>
      <c r="J40" s="79"/>
      <c r="K40" s="79"/>
      <c r="L40" s="79"/>
      <c r="M40" s="80"/>
      <c r="N40" s="79"/>
      <c r="O40" s="79"/>
      <c r="P40" s="79"/>
      <c r="Q40" s="80"/>
      <c r="R40" s="79"/>
    </row>
    <row r="41" spans="1:18" s="81" customFormat="1">
      <c r="A41" s="77"/>
      <c r="B41" s="78"/>
      <c r="C41" s="79"/>
      <c r="D41" s="79"/>
      <c r="E41" s="79"/>
      <c r="F41" s="79"/>
      <c r="G41" s="79"/>
      <c r="H41" s="79"/>
      <c r="I41" s="80"/>
      <c r="J41" s="79"/>
      <c r="K41" s="79"/>
      <c r="L41" s="79"/>
      <c r="M41" s="80"/>
      <c r="N41" s="79"/>
      <c r="O41" s="79"/>
      <c r="P41" s="79"/>
      <c r="Q41" s="80"/>
      <c r="R41" s="79"/>
    </row>
    <row r="42" spans="1:18" s="81" customFormat="1">
      <c r="A42" s="77"/>
      <c r="B42" s="78"/>
      <c r="C42" s="79"/>
      <c r="D42" s="79"/>
      <c r="E42" s="79"/>
      <c r="F42" s="79"/>
      <c r="G42" s="79"/>
      <c r="H42" s="79"/>
      <c r="I42" s="80"/>
      <c r="J42" s="79"/>
      <c r="K42" s="79"/>
      <c r="L42" s="79"/>
      <c r="M42" s="80"/>
      <c r="N42" s="79"/>
      <c r="O42" s="79"/>
      <c r="P42" s="79"/>
      <c r="Q42" s="80"/>
      <c r="R42" s="79"/>
    </row>
    <row r="43" spans="1:18" s="81" customFormat="1">
      <c r="A43" s="77"/>
      <c r="B43" s="78"/>
      <c r="C43" s="79"/>
      <c r="D43" s="79"/>
      <c r="E43" s="79"/>
      <c r="F43" s="79"/>
      <c r="G43" s="79"/>
      <c r="H43" s="79"/>
      <c r="I43" s="80"/>
      <c r="J43" s="79"/>
      <c r="K43" s="79"/>
      <c r="L43" s="79"/>
      <c r="M43" s="80"/>
      <c r="N43" s="79"/>
      <c r="O43" s="79"/>
      <c r="P43" s="79"/>
      <c r="Q43" s="80"/>
      <c r="R43" s="79"/>
    </row>
    <row r="44" spans="1:18" s="81" customFormat="1">
      <c r="A44" s="77"/>
      <c r="B44" s="78"/>
      <c r="C44" s="79"/>
      <c r="D44" s="79"/>
      <c r="E44" s="79"/>
      <c r="F44" s="79"/>
      <c r="G44" s="79"/>
      <c r="H44" s="79"/>
      <c r="I44" s="80"/>
      <c r="J44" s="79"/>
      <c r="K44" s="79"/>
      <c r="L44" s="79"/>
      <c r="M44" s="80"/>
      <c r="N44" s="79"/>
      <c r="O44" s="79"/>
      <c r="P44" s="79"/>
      <c r="Q44" s="80"/>
      <c r="R44" s="79"/>
    </row>
    <row r="45" spans="1:18" s="81" customFormat="1">
      <c r="A45" s="77"/>
      <c r="B45" s="78"/>
      <c r="C45" s="79"/>
      <c r="D45" s="79"/>
      <c r="E45" s="79"/>
      <c r="F45" s="79"/>
      <c r="G45" s="79"/>
      <c r="H45" s="79"/>
      <c r="I45" s="80"/>
      <c r="J45" s="79"/>
      <c r="K45" s="79"/>
      <c r="L45" s="79"/>
      <c r="M45" s="80"/>
      <c r="N45" s="79"/>
      <c r="O45" s="79"/>
      <c r="P45" s="79"/>
      <c r="Q45" s="80"/>
      <c r="R45" s="79"/>
    </row>
    <row r="46" spans="1:18" s="81" customFormat="1">
      <c r="A46" s="77"/>
      <c r="B46" s="78"/>
      <c r="C46" s="79"/>
      <c r="D46" s="79"/>
      <c r="E46" s="79"/>
      <c r="F46" s="79"/>
      <c r="G46" s="79"/>
      <c r="H46" s="79"/>
      <c r="I46" s="80"/>
      <c r="J46" s="79"/>
      <c r="K46" s="79"/>
      <c r="L46" s="79"/>
      <c r="M46" s="80"/>
      <c r="N46" s="79"/>
      <c r="O46" s="79"/>
      <c r="P46" s="79"/>
      <c r="Q46" s="80"/>
      <c r="R46" s="79"/>
    </row>
    <row r="47" spans="1:18" s="81" customFormat="1">
      <c r="A47" s="77"/>
      <c r="B47" s="78"/>
      <c r="C47" s="79"/>
      <c r="D47" s="79"/>
      <c r="E47" s="79"/>
      <c r="F47" s="79"/>
      <c r="G47" s="79"/>
      <c r="H47" s="79"/>
      <c r="I47" s="80"/>
      <c r="J47" s="79"/>
      <c r="K47" s="79"/>
      <c r="L47" s="79"/>
      <c r="M47" s="80"/>
      <c r="N47" s="79"/>
      <c r="O47" s="79"/>
      <c r="P47" s="79"/>
      <c r="Q47" s="80"/>
      <c r="R47" s="79"/>
    </row>
    <row r="48" spans="1:18" s="81" customFormat="1">
      <c r="A48" s="77"/>
      <c r="B48" s="78"/>
      <c r="C48" s="79"/>
      <c r="D48" s="79"/>
      <c r="E48" s="79"/>
      <c r="F48" s="79"/>
      <c r="G48" s="79"/>
      <c r="H48" s="79"/>
      <c r="I48" s="80"/>
      <c r="J48" s="79"/>
      <c r="K48" s="79"/>
      <c r="L48" s="79"/>
      <c r="M48" s="80"/>
      <c r="N48" s="79"/>
      <c r="O48" s="79"/>
      <c r="P48" s="79"/>
      <c r="Q48" s="80"/>
      <c r="R48" s="79"/>
    </row>
    <row r="49" spans="1:18" s="81" customFormat="1">
      <c r="A49" s="77"/>
      <c r="B49" s="78"/>
      <c r="C49" s="79"/>
      <c r="D49" s="79"/>
      <c r="E49" s="79"/>
      <c r="F49" s="79"/>
      <c r="G49" s="79"/>
      <c r="H49" s="79"/>
      <c r="I49" s="80"/>
      <c r="J49" s="79"/>
      <c r="K49" s="79"/>
      <c r="L49" s="79"/>
      <c r="M49" s="80"/>
      <c r="N49" s="79"/>
      <c r="O49" s="79"/>
      <c r="P49" s="79"/>
      <c r="Q49" s="80"/>
      <c r="R49" s="79"/>
    </row>
    <row r="50" spans="1:18" s="81" customFormat="1">
      <c r="A50" s="77"/>
      <c r="B50" s="78"/>
      <c r="C50" s="79"/>
      <c r="D50" s="79"/>
      <c r="E50" s="79"/>
      <c r="F50" s="79"/>
      <c r="G50" s="79"/>
      <c r="H50" s="79"/>
      <c r="I50" s="80"/>
      <c r="J50" s="79"/>
      <c r="K50" s="79"/>
      <c r="L50" s="79"/>
      <c r="M50" s="80"/>
      <c r="N50" s="79"/>
      <c r="O50" s="79"/>
      <c r="P50" s="79"/>
      <c r="Q50" s="80"/>
      <c r="R50" s="79"/>
    </row>
    <row r="51" spans="1:18" s="81" customFormat="1">
      <c r="A51" s="77"/>
      <c r="B51" s="78"/>
      <c r="C51" s="79"/>
      <c r="D51" s="79"/>
      <c r="E51" s="79"/>
      <c r="F51" s="79"/>
      <c r="G51" s="79"/>
      <c r="H51" s="79"/>
      <c r="I51" s="80"/>
      <c r="J51" s="79"/>
      <c r="K51" s="79"/>
      <c r="L51" s="79"/>
      <c r="M51" s="80"/>
      <c r="N51" s="79"/>
      <c r="O51" s="79"/>
      <c r="P51" s="79"/>
      <c r="Q51" s="80"/>
      <c r="R51" s="79"/>
    </row>
    <row r="52" spans="1:18" s="81" customFormat="1">
      <c r="A52" s="77"/>
      <c r="B52" s="78"/>
      <c r="C52" s="79"/>
      <c r="D52" s="79"/>
      <c r="E52" s="79"/>
      <c r="F52" s="79"/>
      <c r="G52" s="79"/>
      <c r="H52" s="79"/>
      <c r="I52" s="80"/>
      <c r="J52" s="79"/>
      <c r="K52" s="79"/>
      <c r="L52" s="79"/>
      <c r="M52" s="80"/>
      <c r="N52" s="79"/>
      <c r="O52" s="79"/>
      <c r="P52" s="79"/>
      <c r="Q52" s="80"/>
      <c r="R52" s="79"/>
    </row>
    <row r="53" spans="1:18" s="81" customFormat="1">
      <c r="A53" s="77"/>
      <c r="B53" s="78"/>
      <c r="C53" s="79"/>
      <c r="D53" s="79"/>
      <c r="E53" s="79"/>
      <c r="F53" s="79"/>
      <c r="G53" s="79"/>
      <c r="H53" s="79"/>
      <c r="I53" s="80"/>
      <c r="J53" s="79"/>
      <c r="K53" s="79"/>
      <c r="L53" s="79"/>
      <c r="M53" s="80"/>
      <c r="N53" s="79"/>
      <c r="O53" s="79"/>
      <c r="P53" s="79"/>
      <c r="Q53" s="80"/>
      <c r="R53" s="79"/>
    </row>
    <row r="54" spans="1:18" s="81" customFormat="1">
      <c r="A54" s="77"/>
      <c r="B54" s="78"/>
      <c r="C54" s="79"/>
      <c r="D54" s="79"/>
      <c r="E54" s="79"/>
      <c r="F54" s="79"/>
      <c r="G54" s="79"/>
      <c r="H54" s="79"/>
      <c r="I54" s="80"/>
      <c r="J54" s="79"/>
      <c r="K54" s="79"/>
      <c r="L54" s="79"/>
      <c r="M54" s="80"/>
      <c r="N54" s="79"/>
      <c r="O54" s="79"/>
      <c r="P54" s="79"/>
      <c r="Q54" s="80"/>
      <c r="R54" s="79"/>
    </row>
    <row r="55" spans="1:18" s="81" customFormat="1">
      <c r="A55" s="77"/>
      <c r="B55" s="78"/>
      <c r="C55" s="79"/>
      <c r="D55" s="79"/>
      <c r="E55" s="79"/>
      <c r="F55" s="79"/>
      <c r="G55" s="79"/>
      <c r="H55" s="79"/>
      <c r="I55" s="80"/>
      <c r="J55" s="79"/>
      <c r="K55" s="79"/>
      <c r="L55" s="79"/>
      <c r="M55" s="80"/>
      <c r="N55" s="79"/>
      <c r="O55" s="79"/>
      <c r="P55" s="79"/>
      <c r="Q55" s="80"/>
      <c r="R55" s="79"/>
    </row>
    <row r="56" spans="1:18" s="81" customFormat="1">
      <c r="A56" s="77"/>
      <c r="B56" s="78"/>
      <c r="C56" s="79"/>
      <c r="D56" s="79"/>
      <c r="E56" s="79"/>
      <c r="F56" s="79"/>
      <c r="G56" s="79"/>
      <c r="H56" s="79"/>
      <c r="I56" s="80"/>
      <c r="J56" s="79"/>
      <c r="K56" s="79"/>
      <c r="L56" s="79"/>
      <c r="M56" s="80"/>
      <c r="N56" s="79"/>
      <c r="O56" s="79"/>
      <c r="P56" s="79"/>
      <c r="Q56" s="80"/>
      <c r="R56" s="79"/>
    </row>
    <row r="57" spans="1:18" s="81" customFormat="1">
      <c r="A57" s="77"/>
      <c r="B57" s="78"/>
      <c r="C57" s="79"/>
      <c r="D57" s="79"/>
      <c r="E57" s="79"/>
      <c r="F57" s="79"/>
      <c r="G57" s="79"/>
      <c r="H57" s="79"/>
      <c r="I57" s="80"/>
      <c r="J57" s="79"/>
      <c r="K57" s="79"/>
      <c r="L57" s="79"/>
      <c r="M57" s="80"/>
      <c r="N57" s="79"/>
      <c r="O57" s="79"/>
      <c r="P57" s="79"/>
      <c r="Q57" s="80"/>
      <c r="R57" s="79"/>
    </row>
    <row r="58" spans="1:18" s="81" customFormat="1">
      <c r="A58" s="77"/>
      <c r="B58" s="78"/>
      <c r="C58" s="79"/>
      <c r="D58" s="79"/>
      <c r="E58" s="79"/>
      <c r="F58" s="79"/>
      <c r="G58" s="79"/>
      <c r="H58" s="79"/>
      <c r="I58" s="80"/>
      <c r="J58" s="79"/>
      <c r="K58" s="79"/>
      <c r="L58" s="79"/>
      <c r="M58" s="80"/>
      <c r="N58" s="79"/>
      <c r="O58" s="79"/>
      <c r="P58" s="79"/>
      <c r="Q58" s="80"/>
      <c r="R58" s="79"/>
    </row>
    <row r="59" spans="1:18" s="81" customFormat="1">
      <c r="A59" s="77"/>
      <c r="B59" s="78"/>
      <c r="C59" s="79"/>
      <c r="D59" s="79"/>
      <c r="E59" s="79"/>
      <c r="F59" s="79"/>
      <c r="G59" s="79"/>
      <c r="H59" s="79"/>
      <c r="I59" s="80"/>
      <c r="J59" s="79"/>
      <c r="K59" s="79"/>
      <c r="L59" s="79"/>
      <c r="M59" s="80"/>
      <c r="N59" s="79"/>
      <c r="O59" s="79"/>
      <c r="P59" s="79"/>
      <c r="Q59" s="80"/>
      <c r="R59" s="79"/>
    </row>
    <row r="60" spans="1:18" s="81" customFormat="1">
      <c r="A60" s="77"/>
      <c r="B60" s="78"/>
      <c r="C60" s="79"/>
      <c r="D60" s="79"/>
      <c r="E60" s="79"/>
      <c r="F60" s="79"/>
      <c r="G60" s="79"/>
      <c r="H60" s="79"/>
      <c r="I60" s="80"/>
      <c r="J60" s="79"/>
      <c r="K60" s="79"/>
      <c r="L60" s="79"/>
      <c r="M60" s="80"/>
      <c r="N60" s="79"/>
      <c r="O60" s="79"/>
      <c r="P60" s="79"/>
      <c r="Q60" s="80"/>
      <c r="R60" s="79"/>
    </row>
    <row r="61" spans="1:18" s="81" customFormat="1">
      <c r="A61" s="77"/>
      <c r="B61" s="78"/>
      <c r="C61" s="79"/>
      <c r="D61" s="79"/>
      <c r="E61" s="79"/>
      <c r="F61" s="79"/>
      <c r="G61" s="79"/>
      <c r="H61" s="79"/>
      <c r="I61" s="80"/>
      <c r="J61" s="79"/>
      <c r="K61" s="79"/>
      <c r="L61" s="79"/>
      <c r="M61" s="80"/>
      <c r="N61" s="79"/>
      <c r="O61" s="79"/>
      <c r="P61" s="79"/>
      <c r="Q61" s="80"/>
      <c r="R61" s="79"/>
    </row>
    <row r="62" spans="1:18" s="81" customFormat="1">
      <c r="A62" s="77"/>
      <c r="B62" s="78"/>
      <c r="C62" s="79"/>
      <c r="D62" s="79"/>
      <c r="E62" s="79"/>
      <c r="F62" s="79"/>
      <c r="G62" s="79"/>
      <c r="H62" s="79"/>
      <c r="I62" s="80"/>
      <c r="J62" s="79"/>
      <c r="K62" s="79"/>
      <c r="L62" s="79"/>
      <c r="M62" s="80"/>
      <c r="N62" s="79"/>
      <c r="O62" s="79"/>
      <c r="P62" s="79"/>
      <c r="Q62" s="80"/>
      <c r="R62" s="79"/>
    </row>
    <row r="63" spans="1:18" s="81" customFormat="1">
      <c r="A63" s="77"/>
      <c r="B63" s="78"/>
      <c r="C63" s="79"/>
      <c r="D63" s="79"/>
      <c r="E63" s="79"/>
      <c r="F63" s="79"/>
      <c r="G63" s="79"/>
      <c r="H63" s="79"/>
      <c r="I63" s="80"/>
      <c r="J63" s="79"/>
      <c r="K63" s="79"/>
      <c r="L63" s="79"/>
      <c r="M63" s="80"/>
      <c r="N63" s="79"/>
      <c r="O63" s="79"/>
      <c r="P63" s="79"/>
      <c r="Q63" s="80"/>
      <c r="R63" s="79"/>
    </row>
    <row r="64" spans="1:18" s="81" customFormat="1">
      <c r="A64" s="77"/>
      <c r="B64" s="78"/>
      <c r="C64" s="79"/>
      <c r="D64" s="79"/>
      <c r="E64" s="79"/>
      <c r="F64" s="79"/>
      <c r="G64" s="79"/>
      <c r="H64" s="79"/>
      <c r="I64" s="80"/>
      <c r="J64" s="79"/>
      <c r="K64" s="79"/>
      <c r="L64" s="79"/>
      <c r="M64" s="80"/>
      <c r="N64" s="79"/>
      <c r="O64" s="79"/>
      <c r="P64" s="79"/>
      <c r="Q64" s="80"/>
      <c r="R64" s="79"/>
    </row>
    <row r="65" spans="1:172" s="81" customFormat="1">
      <c r="A65" s="77"/>
      <c r="B65" s="78"/>
      <c r="C65" s="79"/>
      <c r="D65" s="79"/>
      <c r="E65" s="79"/>
      <c r="F65" s="79"/>
      <c r="G65" s="79"/>
      <c r="H65" s="79"/>
      <c r="I65" s="80"/>
      <c r="J65" s="79"/>
      <c r="K65" s="79"/>
      <c r="L65" s="79"/>
      <c r="M65" s="80"/>
      <c r="N65" s="79"/>
      <c r="O65" s="79"/>
      <c r="P65" s="79"/>
      <c r="Q65" s="80"/>
      <c r="R65" s="79"/>
    </row>
    <row r="66" spans="1:172" s="81" customFormat="1">
      <c r="A66" s="77"/>
      <c r="B66" s="78"/>
      <c r="C66" s="79"/>
      <c r="D66" s="79"/>
      <c r="E66" s="79"/>
      <c r="F66" s="79"/>
      <c r="G66" s="79"/>
      <c r="H66" s="79"/>
      <c r="I66" s="80"/>
      <c r="J66" s="79"/>
      <c r="K66" s="79"/>
      <c r="L66" s="79"/>
      <c r="M66" s="80"/>
      <c r="N66" s="79"/>
      <c r="O66" s="79"/>
      <c r="P66" s="79"/>
      <c r="Q66" s="80"/>
      <c r="R66" s="79"/>
    </row>
    <row r="67" spans="1:172" s="81" customFormat="1">
      <c r="A67" s="77"/>
      <c r="B67" s="78"/>
      <c r="C67" s="79"/>
      <c r="D67" s="79"/>
      <c r="E67" s="79"/>
      <c r="F67" s="79"/>
      <c r="G67" s="79"/>
      <c r="H67" s="79"/>
      <c r="I67" s="80"/>
      <c r="J67" s="79"/>
      <c r="K67" s="79"/>
      <c r="L67" s="79"/>
      <c r="M67" s="80"/>
      <c r="N67" s="79"/>
      <c r="O67" s="79"/>
      <c r="P67" s="79"/>
      <c r="Q67" s="80"/>
      <c r="R67" s="79"/>
    </row>
    <row r="68" spans="1:172" s="81" customFormat="1">
      <c r="A68" s="77"/>
      <c r="B68" s="78"/>
      <c r="C68" s="79"/>
      <c r="D68" s="79"/>
      <c r="E68" s="79"/>
      <c r="F68" s="79"/>
      <c r="G68" s="79"/>
      <c r="H68" s="79"/>
      <c r="I68" s="80"/>
      <c r="J68" s="79"/>
      <c r="K68" s="79"/>
      <c r="L68" s="79"/>
      <c r="M68" s="80"/>
      <c r="N68" s="79"/>
      <c r="O68" s="79"/>
      <c r="P68" s="79"/>
      <c r="Q68" s="80"/>
      <c r="R68" s="79"/>
    </row>
    <row r="69" spans="1:172" s="81" customFormat="1">
      <c r="A69" s="77"/>
      <c r="B69" s="78"/>
      <c r="C69" s="79"/>
      <c r="D69" s="79"/>
      <c r="E69" s="79"/>
      <c r="F69" s="79"/>
      <c r="G69" s="79"/>
      <c r="H69" s="79"/>
      <c r="I69" s="80"/>
      <c r="J69" s="79"/>
      <c r="K69" s="79"/>
      <c r="L69" s="79"/>
      <c r="M69" s="80"/>
      <c r="N69" s="79"/>
      <c r="O69" s="79"/>
      <c r="P69" s="79"/>
      <c r="Q69" s="80"/>
      <c r="R69" s="79"/>
    </row>
    <row r="70" spans="1:172" s="81" customFormat="1">
      <c r="A70" s="77"/>
      <c r="B70" s="78"/>
      <c r="C70" s="79"/>
      <c r="D70" s="79"/>
      <c r="E70" s="79"/>
      <c r="F70" s="79"/>
      <c r="G70" s="79"/>
      <c r="H70" s="79"/>
      <c r="I70" s="80"/>
      <c r="J70" s="79"/>
      <c r="K70" s="79"/>
      <c r="L70" s="79"/>
      <c r="M70" s="80"/>
      <c r="N70" s="79"/>
      <c r="O70" s="79"/>
      <c r="P70" s="79"/>
      <c r="Q70" s="80"/>
      <c r="R70" s="79"/>
    </row>
    <row r="71" spans="1:172" s="81" customFormat="1">
      <c r="A71" s="77"/>
      <c r="B71" s="78"/>
      <c r="C71" s="79"/>
      <c r="D71" s="79"/>
      <c r="E71" s="79"/>
      <c r="F71" s="79"/>
      <c r="G71" s="79"/>
      <c r="H71" s="79"/>
      <c r="I71" s="80"/>
      <c r="J71" s="79"/>
      <c r="K71" s="79"/>
      <c r="L71" s="79"/>
      <c r="M71" s="80"/>
      <c r="N71" s="79"/>
      <c r="O71" s="79"/>
      <c r="P71" s="79"/>
      <c r="Q71" s="80"/>
      <c r="R71" s="79"/>
    </row>
    <row r="72" spans="1:172" s="81" customFormat="1">
      <c r="A72" s="77"/>
      <c r="B72" s="78"/>
      <c r="C72" s="79"/>
      <c r="D72" s="79"/>
      <c r="E72" s="79"/>
      <c r="F72" s="79"/>
      <c r="G72" s="79"/>
      <c r="H72" s="79"/>
      <c r="I72" s="80"/>
      <c r="J72" s="79"/>
      <c r="K72" s="79"/>
      <c r="L72" s="79"/>
      <c r="M72" s="80"/>
      <c r="N72" s="79"/>
      <c r="O72" s="79"/>
      <c r="P72" s="79"/>
      <c r="Q72" s="80"/>
      <c r="R72" s="79"/>
    </row>
    <row r="73" spans="1:172" s="81" customFormat="1">
      <c r="A73" s="77"/>
      <c r="B73" s="78"/>
      <c r="C73" s="79"/>
      <c r="D73" s="79"/>
      <c r="E73" s="79"/>
      <c r="F73" s="79"/>
      <c r="G73" s="79"/>
      <c r="H73" s="79"/>
      <c r="I73" s="80"/>
      <c r="J73" s="79"/>
      <c r="K73" s="79"/>
      <c r="L73" s="79"/>
      <c r="M73" s="80"/>
      <c r="N73" s="79"/>
      <c r="O73" s="79"/>
      <c r="P73" s="79"/>
      <c r="Q73" s="80"/>
      <c r="R73" s="79"/>
    </row>
    <row r="74" spans="1:172" s="81" customFormat="1">
      <c r="A74" s="77"/>
      <c r="B74" s="78"/>
      <c r="C74" s="79"/>
      <c r="D74" s="79"/>
      <c r="E74" s="79"/>
      <c r="F74" s="79"/>
      <c r="G74" s="79"/>
      <c r="H74" s="79"/>
      <c r="I74" s="80"/>
      <c r="J74" s="79"/>
      <c r="K74" s="79"/>
      <c r="L74" s="79"/>
      <c r="M74" s="80"/>
      <c r="N74" s="79"/>
      <c r="O74" s="79"/>
      <c r="P74" s="79"/>
      <c r="Q74" s="80"/>
      <c r="R74" s="79"/>
      <c r="FO74" s="97"/>
      <c r="FP74" s="97"/>
    </row>
    <row r="75" spans="1:172" s="81" customFormat="1">
      <c r="A75" s="77"/>
      <c r="B75" s="78"/>
      <c r="C75" s="79"/>
      <c r="D75" s="79"/>
      <c r="E75" s="79"/>
      <c r="F75" s="79"/>
      <c r="G75" s="79"/>
      <c r="H75" s="79"/>
      <c r="I75" s="80"/>
      <c r="J75" s="79"/>
      <c r="K75" s="79"/>
      <c r="L75" s="79"/>
      <c r="M75" s="80"/>
      <c r="N75" s="79"/>
      <c r="O75" s="79"/>
      <c r="P75" s="79"/>
      <c r="Q75" s="80"/>
      <c r="R75" s="79"/>
      <c r="FO75" s="97"/>
      <c r="FP75" s="97"/>
    </row>
    <row r="76" spans="1:172" s="81" customFormat="1">
      <c r="A76" s="77"/>
      <c r="B76" s="78"/>
      <c r="C76" s="79"/>
      <c r="D76" s="79"/>
      <c r="E76" s="79"/>
      <c r="F76" s="79"/>
      <c r="G76" s="79"/>
      <c r="H76" s="79"/>
      <c r="I76" s="80"/>
      <c r="J76" s="79"/>
      <c r="K76" s="79"/>
      <c r="L76" s="79"/>
      <c r="M76" s="80"/>
      <c r="N76" s="79"/>
      <c r="O76" s="79"/>
      <c r="P76" s="79"/>
      <c r="Q76" s="80"/>
      <c r="R76" s="79"/>
      <c r="FO76" s="97"/>
      <c r="FP76" s="97"/>
    </row>
    <row r="77" spans="1:172" s="81" customFormat="1">
      <c r="A77" s="77"/>
      <c r="B77" s="78"/>
      <c r="C77" s="79"/>
      <c r="D77" s="79"/>
      <c r="E77" s="79"/>
      <c r="F77" s="79"/>
      <c r="G77" s="79"/>
      <c r="H77" s="79"/>
      <c r="I77" s="80"/>
      <c r="J77" s="79"/>
      <c r="K77" s="79"/>
      <c r="L77" s="79"/>
      <c r="M77" s="80"/>
      <c r="N77" s="79"/>
      <c r="O77" s="79"/>
      <c r="P77" s="79"/>
      <c r="Q77" s="80"/>
      <c r="R77" s="79"/>
      <c r="FO77" s="97"/>
      <c r="FP77" s="97"/>
    </row>
    <row r="78" spans="1:172" s="81" customFormat="1">
      <c r="A78" s="77"/>
      <c r="B78" s="78"/>
      <c r="C78" s="79"/>
      <c r="D78" s="79"/>
      <c r="E78" s="79"/>
      <c r="F78" s="79"/>
      <c r="G78" s="79"/>
      <c r="H78" s="79"/>
      <c r="I78" s="80"/>
      <c r="J78" s="79"/>
      <c r="K78" s="79"/>
      <c r="L78" s="79"/>
      <c r="M78" s="80"/>
      <c r="N78" s="79"/>
      <c r="O78" s="79"/>
      <c r="P78" s="79"/>
      <c r="Q78" s="80"/>
      <c r="R78" s="79"/>
      <c r="FO78" s="97"/>
      <c r="FP78" s="97"/>
    </row>
    <row r="79" spans="1:172" s="81" customFormat="1">
      <c r="A79" s="77"/>
      <c r="B79" s="78"/>
      <c r="C79" s="79"/>
      <c r="D79" s="79"/>
      <c r="E79" s="79"/>
      <c r="F79" s="79"/>
      <c r="G79" s="79"/>
      <c r="H79" s="79"/>
      <c r="I79" s="80"/>
      <c r="J79" s="79"/>
      <c r="K79" s="79"/>
      <c r="L79" s="79"/>
      <c r="M79" s="80"/>
      <c r="N79" s="79"/>
      <c r="O79" s="79"/>
      <c r="P79" s="79"/>
      <c r="Q79" s="80"/>
      <c r="R79" s="79"/>
      <c r="FO79" s="97"/>
      <c r="FP79" s="97"/>
    </row>
    <row r="80" spans="1:172" s="81" customFormat="1">
      <c r="A80" s="77"/>
      <c r="B80" s="78"/>
      <c r="C80" s="79"/>
      <c r="D80" s="79"/>
      <c r="E80" s="79"/>
      <c r="F80" s="79"/>
      <c r="G80" s="79"/>
      <c r="H80" s="79"/>
      <c r="I80" s="80"/>
      <c r="J80" s="79"/>
      <c r="K80" s="79"/>
      <c r="L80" s="79"/>
      <c r="M80" s="80"/>
      <c r="N80" s="79"/>
      <c r="O80" s="79"/>
      <c r="P80" s="79"/>
      <c r="Q80" s="80"/>
      <c r="R80" s="79"/>
      <c r="FO80" s="97"/>
      <c r="FP80" s="97"/>
    </row>
    <row r="81" spans="1:172" s="81" customFormat="1">
      <c r="A81" s="77"/>
      <c r="B81" s="78"/>
      <c r="C81" s="79"/>
      <c r="D81" s="79"/>
      <c r="E81" s="79"/>
      <c r="F81" s="79"/>
      <c r="G81" s="79"/>
      <c r="H81" s="79"/>
      <c r="I81" s="80"/>
      <c r="J81" s="79"/>
      <c r="K81" s="79"/>
      <c r="L81" s="79"/>
      <c r="M81" s="80"/>
      <c r="N81" s="79"/>
      <c r="O81" s="79"/>
      <c r="P81" s="79"/>
      <c r="Q81" s="80"/>
      <c r="R81" s="79"/>
      <c r="FO81" s="97"/>
      <c r="FP81" s="97"/>
    </row>
    <row r="82" spans="1:172" s="81" customFormat="1">
      <c r="A82" s="77"/>
      <c r="B82" s="78"/>
      <c r="C82" s="79"/>
      <c r="D82" s="79"/>
      <c r="E82" s="79"/>
      <c r="F82" s="79"/>
      <c r="G82" s="79"/>
      <c r="H82" s="79"/>
      <c r="I82" s="80"/>
      <c r="J82" s="79"/>
      <c r="K82" s="79"/>
      <c r="L82" s="79"/>
      <c r="M82" s="80"/>
      <c r="N82" s="79"/>
      <c r="O82" s="79"/>
      <c r="P82" s="79"/>
      <c r="Q82" s="80"/>
      <c r="R82" s="79"/>
      <c r="FO82" s="97"/>
      <c r="FP82" s="97"/>
    </row>
    <row r="83" spans="1:172" s="81" customFormat="1">
      <c r="A83" s="77"/>
      <c r="B83" s="78"/>
      <c r="C83" s="79"/>
      <c r="D83" s="79"/>
      <c r="E83" s="79"/>
      <c r="F83" s="79"/>
      <c r="G83" s="79"/>
      <c r="H83" s="79"/>
      <c r="I83" s="80"/>
      <c r="J83" s="79"/>
      <c r="K83" s="79"/>
      <c r="L83" s="79"/>
      <c r="M83" s="80"/>
      <c r="N83" s="79"/>
      <c r="O83" s="79"/>
      <c r="P83" s="79"/>
      <c r="Q83" s="80"/>
      <c r="R83" s="79"/>
      <c r="FO83" s="97"/>
      <c r="FP83" s="97"/>
    </row>
    <row r="84" spans="1:172" s="81" customFormat="1">
      <c r="A84" s="77"/>
      <c r="B84" s="78"/>
      <c r="C84" s="79"/>
      <c r="D84" s="79"/>
      <c r="E84" s="79"/>
      <c r="F84" s="79"/>
      <c r="G84" s="79"/>
      <c r="H84" s="79"/>
      <c r="I84" s="80"/>
      <c r="J84" s="79"/>
      <c r="K84" s="79"/>
      <c r="L84" s="79"/>
      <c r="M84" s="80"/>
      <c r="N84" s="79"/>
      <c r="O84" s="79"/>
      <c r="P84" s="79"/>
      <c r="Q84" s="80"/>
      <c r="R84" s="79"/>
      <c r="FO84" s="97"/>
      <c r="FP84" s="97"/>
    </row>
    <row r="85" spans="1:172" s="81" customFormat="1">
      <c r="A85" s="77"/>
      <c r="B85" s="78"/>
      <c r="C85" s="79"/>
      <c r="D85" s="79"/>
      <c r="E85" s="79"/>
      <c r="F85" s="79"/>
      <c r="G85" s="79"/>
      <c r="H85" s="79"/>
      <c r="I85" s="80"/>
      <c r="J85" s="79"/>
      <c r="K85" s="79"/>
      <c r="L85" s="79"/>
      <c r="M85" s="80"/>
      <c r="N85" s="79"/>
      <c r="O85" s="79"/>
      <c r="P85" s="79"/>
      <c r="Q85" s="80"/>
      <c r="R85" s="79"/>
      <c r="FO85" s="97"/>
      <c r="FP85" s="97"/>
    </row>
    <row r="86" spans="1:172" s="81" customFormat="1">
      <c r="A86" s="77"/>
      <c r="B86" s="78"/>
      <c r="C86" s="79"/>
      <c r="D86" s="79"/>
      <c r="E86" s="79"/>
      <c r="F86" s="79"/>
      <c r="G86" s="79"/>
      <c r="H86" s="79"/>
      <c r="I86" s="80"/>
      <c r="J86" s="79"/>
      <c r="K86" s="79"/>
      <c r="L86" s="79"/>
      <c r="M86" s="80"/>
      <c r="N86" s="79"/>
      <c r="O86" s="79"/>
      <c r="P86" s="79"/>
      <c r="Q86" s="80"/>
      <c r="R86" s="79"/>
      <c r="FO86" s="97"/>
      <c r="FP86" s="97"/>
    </row>
    <row r="87" spans="1:172" s="81" customFormat="1">
      <c r="A87" s="77"/>
      <c r="B87" s="78"/>
      <c r="C87" s="79"/>
      <c r="D87" s="79"/>
      <c r="E87" s="79"/>
      <c r="F87" s="79"/>
      <c r="G87" s="79"/>
      <c r="H87" s="79"/>
      <c r="I87" s="80"/>
      <c r="J87" s="79"/>
      <c r="K87" s="79"/>
      <c r="L87" s="79"/>
      <c r="M87" s="80"/>
      <c r="N87" s="79"/>
      <c r="O87" s="79"/>
      <c r="P87" s="79"/>
      <c r="Q87" s="80"/>
      <c r="R87" s="79"/>
      <c r="FO87" s="97"/>
      <c r="FP87" s="97"/>
    </row>
    <row r="88" spans="1:172" s="81" customFormat="1">
      <c r="A88" s="77"/>
      <c r="B88" s="78"/>
      <c r="C88" s="79"/>
      <c r="D88" s="79"/>
      <c r="E88" s="79"/>
      <c r="F88" s="79"/>
      <c r="G88" s="79"/>
      <c r="H88" s="79"/>
      <c r="I88" s="80"/>
      <c r="J88" s="79"/>
      <c r="K88" s="79"/>
      <c r="L88" s="79"/>
      <c r="M88" s="80"/>
      <c r="N88" s="79"/>
      <c r="O88" s="79"/>
      <c r="P88" s="79"/>
      <c r="Q88" s="80"/>
      <c r="R88" s="79"/>
      <c r="FO88" s="97"/>
      <c r="FP88" s="97"/>
    </row>
    <row r="89" spans="1:172" s="81" customFormat="1">
      <c r="A89" s="77"/>
      <c r="B89" s="78"/>
      <c r="C89" s="79"/>
      <c r="D89" s="79"/>
      <c r="E89" s="79"/>
      <c r="F89" s="79"/>
      <c r="G89" s="79"/>
      <c r="H89" s="79"/>
      <c r="I89" s="80"/>
      <c r="J89" s="79"/>
      <c r="K89" s="79"/>
      <c r="L89" s="79"/>
      <c r="M89" s="80"/>
      <c r="N89" s="79"/>
      <c r="O89" s="79"/>
      <c r="P89" s="79"/>
      <c r="Q89" s="80"/>
      <c r="R89" s="79"/>
      <c r="FO89" s="97"/>
      <c r="FP89" s="97"/>
    </row>
    <row r="90" spans="1:172" s="81" customFormat="1">
      <c r="A90" s="77"/>
      <c r="B90" s="78"/>
      <c r="C90" s="79"/>
      <c r="D90" s="79"/>
      <c r="E90" s="79"/>
      <c r="F90" s="79"/>
      <c r="G90" s="79"/>
      <c r="H90" s="79"/>
      <c r="I90" s="80"/>
      <c r="J90" s="79"/>
      <c r="K90" s="79"/>
      <c r="L90" s="79"/>
      <c r="M90" s="80"/>
      <c r="N90" s="79"/>
      <c r="O90" s="79"/>
      <c r="P90" s="79"/>
      <c r="Q90" s="80"/>
      <c r="R90" s="79"/>
      <c r="FO90" s="97"/>
      <c r="FP90" s="97"/>
    </row>
    <row r="91" spans="1:172" s="81" customFormat="1">
      <c r="A91" s="77"/>
      <c r="B91" s="78"/>
      <c r="C91" s="79"/>
      <c r="D91" s="79"/>
      <c r="E91" s="79"/>
      <c r="F91" s="79"/>
      <c r="G91" s="79"/>
      <c r="H91" s="79"/>
      <c r="I91" s="80"/>
      <c r="J91" s="79"/>
      <c r="K91" s="79"/>
      <c r="L91" s="79"/>
      <c r="M91" s="80"/>
      <c r="N91" s="79"/>
      <c r="O91" s="79"/>
      <c r="P91" s="79"/>
      <c r="Q91" s="80"/>
      <c r="R91" s="79"/>
      <c r="FO91" s="97"/>
      <c r="FP91" s="97"/>
    </row>
    <row r="92" spans="1:172" s="81" customFormat="1">
      <c r="A92" s="77"/>
      <c r="B92" s="78"/>
      <c r="C92" s="79"/>
      <c r="D92" s="79"/>
      <c r="E92" s="79"/>
      <c r="F92" s="79"/>
      <c r="G92" s="79"/>
      <c r="H92" s="79"/>
      <c r="I92" s="80"/>
      <c r="J92" s="79"/>
      <c r="K92" s="79"/>
      <c r="L92" s="79"/>
      <c r="M92" s="80"/>
      <c r="N92" s="79"/>
      <c r="O92" s="79"/>
      <c r="P92" s="79"/>
      <c r="Q92" s="80"/>
      <c r="R92" s="79"/>
      <c r="FO92" s="97"/>
      <c r="FP92" s="97"/>
    </row>
    <row r="93" spans="1:172" s="81" customFormat="1">
      <c r="A93" s="77"/>
      <c r="B93" s="78"/>
      <c r="C93" s="79"/>
      <c r="D93" s="79"/>
      <c r="E93" s="79"/>
      <c r="F93" s="79"/>
      <c r="G93" s="79"/>
      <c r="H93" s="79"/>
      <c r="I93" s="80"/>
      <c r="J93" s="79"/>
      <c r="K93" s="79"/>
      <c r="L93" s="79"/>
      <c r="M93" s="80"/>
      <c r="N93" s="79"/>
      <c r="O93" s="79"/>
      <c r="P93" s="79"/>
      <c r="Q93" s="80"/>
      <c r="R93" s="79"/>
      <c r="FO93" s="97"/>
      <c r="FP93" s="97"/>
    </row>
    <row r="94" spans="1:172" s="81" customFormat="1">
      <c r="A94" s="77"/>
      <c r="B94" s="78"/>
      <c r="C94" s="79"/>
      <c r="D94" s="79"/>
      <c r="E94" s="79"/>
      <c r="F94" s="79"/>
      <c r="G94" s="79"/>
      <c r="H94" s="79"/>
      <c r="I94" s="80"/>
      <c r="J94" s="79"/>
      <c r="K94" s="79"/>
      <c r="L94" s="79"/>
      <c r="M94" s="80"/>
      <c r="N94" s="79"/>
      <c r="O94" s="79"/>
      <c r="P94" s="79"/>
      <c r="Q94" s="80"/>
      <c r="R94" s="79"/>
      <c r="FO94" s="97"/>
      <c r="FP94" s="97"/>
    </row>
    <row r="95" spans="1:172" s="81" customFormat="1">
      <c r="A95" s="77"/>
      <c r="B95" s="78"/>
      <c r="C95" s="79"/>
      <c r="D95" s="79"/>
      <c r="E95" s="79"/>
      <c r="F95" s="79"/>
      <c r="G95" s="79"/>
      <c r="H95" s="79"/>
      <c r="I95" s="80"/>
      <c r="J95" s="79"/>
      <c r="K95" s="79"/>
      <c r="L95" s="79"/>
      <c r="M95" s="80"/>
      <c r="N95" s="79"/>
      <c r="O95" s="79"/>
      <c r="P95" s="79"/>
      <c r="Q95" s="80"/>
      <c r="R95" s="79"/>
      <c r="FO95" s="97"/>
      <c r="FP95" s="97"/>
    </row>
    <row r="96" spans="1:172" s="81" customFormat="1">
      <c r="A96" s="77"/>
      <c r="B96" s="78"/>
      <c r="C96" s="79"/>
      <c r="D96" s="79"/>
      <c r="E96" s="79"/>
      <c r="F96" s="79"/>
      <c r="G96" s="79"/>
      <c r="H96" s="79"/>
      <c r="I96" s="80"/>
      <c r="J96" s="79"/>
      <c r="K96" s="79"/>
      <c r="L96" s="79"/>
      <c r="M96" s="80"/>
      <c r="N96" s="79"/>
      <c r="O96" s="79"/>
      <c r="P96" s="79"/>
      <c r="Q96" s="80"/>
      <c r="R96" s="79"/>
      <c r="FO96" s="97"/>
      <c r="FP96" s="97"/>
    </row>
    <row r="97" spans="1:172" s="81" customFormat="1">
      <c r="A97" s="77"/>
      <c r="B97" s="78"/>
      <c r="C97" s="79"/>
      <c r="D97" s="79"/>
      <c r="E97" s="79"/>
      <c r="F97" s="79"/>
      <c r="G97" s="79"/>
      <c r="H97" s="79"/>
      <c r="I97" s="80"/>
      <c r="J97" s="79"/>
      <c r="K97" s="79"/>
      <c r="L97" s="79"/>
      <c r="M97" s="80"/>
      <c r="N97" s="79"/>
      <c r="O97" s="79"/>
      <c r="P97" s="79"/>
      <c r="Q97" s="80"/>
      <c r="R97" s="79"/>
      <c r="FO97" s="97"/>
      <c r="FP97" s="97"/>
    </row>
    <row r="98" spans="1:172" s="81" customFormat="1">
      <c r="A98" s="77"/>
      <c r="B98" s="78"/>
      <c r="C98" s="79"/>
      <c r="D98" s="79"/>
      <c r="E98" s="79"/>
      <c r="F98" s="79"/>
      <c r="G98" s="79"/>
      <c r="H98" s="79"/>
      <c r="I98" s="80"/>
      <c r="J98" s="79"/>
      <c r="K98" s="79"/>
      <c r="L98" s="79"/>
      <c r="M98" s="80"/>
      <c r="N98" s="79"/>
      <c r="O98" s="79"/>
      <c r="P98" s="79"/>
      <c r="Q98" s="80"/>
      <c r="R98" s="79"/>
      <c r="FO98" s="97"/>
      <c r="FP98" s="97"/>
    </row>
    <row r="99" spans="1:172" s="81" customFormat="1">
      <c r="A99" s="77"/>
      <c r="B99" s="78"/>
      <c r="C99" s="79"/>
      <c r="D99" s="79"/>
      <c r="E99" s="79"/>
      <c r="F99" s="79"/>
      <c r="G99" s="79"/>
      <c r="H99" s="79"/>
      <c r="I99" s="80"/>
      <c r="J99" s="79"/>
      <c r="K99" s="79"/>
      <c r="L99" s="79"/>
      <c r="M99" s="80"/>
      <c r="N99" s="79"/>
      <c r="O99" s="79"/>
      <c r="P99" s="79"/>
      <c r="Q99" s="80"/>
      <c r="R99" s="79"/>
      <c r="FO99" s="97"/>
      <c r="FP99" s="97"/>
    </row>
    <row r="100" spans="1:172" s="81" customFormat="1">
      <c r="A100" s="77"/>
      <c r="B100" s="78"/>
      <c r="C100" s="79"/>
      <c r="D100" s="79"/>
      <c r="E100" s="79"/>
      <c r="F100" s="79"/>
      <c r="G100" s="79"/>
      <c r="H100" s="79"/>
      <c r="I100" s="80"/>
      <c r="J100" s="79"/>
      <c r="K100" s="79"/>
      <c r="L100" s="79"/>
      <c r="M100" s="80"/>
      <c r="N100" s="79"/>
      <c r="O100" s="79"/>
      <c r="P100" s="79"/>
      <c r="Q100" s="80"/>
      <c r="R100" s="79"/>
      <c r="FO100" s="97"/>
      <c r="FP100" s="97"/>
    </row>
    <row r="101" spans="1:172" s="81" customFormat="1">
      <c r="A101" s="77"/>
      <c r="B101" s="78"/>
      <c r="C101" s="79"/>
      <c r="D101" s="79"/>
      <c r="E101" s="79"/>
      <c r="F101" s="79"/>
      <c r="G101" s="79"/>
      <c r="H101" s="79"/>
      <c r="I101" s="80"/>
      <c r="J101" s="79"/>
      <c r="K101" s="79"/>
      <c r="L101" s="79"/>
      <c r="M101" s="80"/>
      <c r="N101" s="79"/>
      <c r="O101" s="79"/>
      <c r="P101" s="79"/>
      <c r="Q101" s="80"/>
      <c r="R101" s="79"/>
      <c r="FO101" s="97"/>
      <c r="FP101" s="97"/>
    </row>
    <row r="102" spans="1:172" s="81" customFormat="1">
      <c r="A102" s="77"/>
      <c r="B102" s="78"/>
      <c r="C102" s="79"/>
      <c r="D102" s="79"/>
      <c r="E102" s="79"/>
      <c r="F102" s="79"/>
      <c r="G102" s="79"/>
      <c r="H102" s="79"/>
      <c r="I102" s="80"/>
      <c r="J102" s="79"/>
      <c r="K102" s="79"/>
      <c r="L102" s="79"/>
      <c r="M102" s="80"/>
      <c r="N102" s="79"/>
      <c r="O102" s="79"/>
      <c r="P102" s="79"/>
      <c r="Q102" s="80"/>
      <c r="R102" s="79"/>
      <c r="FO102" s="97"/>
      <c r="FP102" s="97"/>
    </row>
    <row r="103" spans="1:172" s="81" customFormat="1">
      <c r="A103" s="77"/>
      <c r="B103" s="78"/>
      <c r="C103" s="79"/>
      <c r="D103" s="79"/>
      <c r="E103" s="79"/>
      <c r="F103" s="79"/>
      <c r="G103" s="79"/>
      <c r="H103" s="79"/>
      <c r="I103" s="80"/>
      <c r="J103" s="79"/>
      <c r="K103" s="79"/>
      <c r="L103" s="79"/>
      <c r="M103" s="80"/>
      <c r="N103" s="79"/>
      <c r="O103" s="79"/>
      <c r="P103" s="79"/>
      <c r="Q103" s="80"/>
      <c r="R103" s="79"/>
      <c r="FO103" s="97"/>
      <c r="FP103" s="97"/>
    </row>
    <row r="104" spans="1:172" s="81" customFormat="1">
      <c r="A104" s="77"/>
      <c r="B104" s="78"/>
      <c r="C104" s="79"/>
      <c r="D104" s="79"/>
      <c r="E104" s="79"/>
      <c r="F104" s="79"/>
      <c r="G104" s="79"/>
      <c r="H104" s="79"/>
      <c r="I104" s="80"/>
      <c r="J104" s="79"/>
      <c r="K104" s="79"/>
      <c r="L104" s="79"/>
      <c r="M104" s="80"/>
      <c r="N104" s="79"/>
      <c r="O104" s="79"/>
      <c r="P104" s="79"/>
      <c r="Q104" s="80"/>
      <c r="R104" s="79"/>
      <c r="FO104" s="97"/>
      <c r="FP104" s="97"/>
    </row>
    <row r="105" spans="1:172" s="81" customFormat="1">
      <c r="A105" s="77"/>
      <c r="B105" s="78"/>
      <c r="C105" s="79"/>
      <c r="D105" s="79"/>
      <c r="E105" s="79"/>
      <c r="F105" s="79"/>
      <c r="G105" s="79"/>
      <c r="H105" s="79"/>
      <c r="I105" s="80"/>
      <c r="J105" s="79"/>
      <c r="K105" s="79"/>
      <c r="L105" s="79"/>
      <c r="M105" s="80"/>
      <c r="N105" s="79"/>
      <c r="O105" s="79"/>
      <c r="P105" s="79"/>
      <c r="Q105" s="80"/>
      <c r="R105" s="79"/>
      <c r="FO105" s="97"/>
      <c r="FP105" s="97"/>
    </row>
    <row r="106" spans="1:172" s="81" customFormat="1">
      <c r="A106" s="77"/>
      <c r="B106" s="78"/>
      <c r="C106" s="79"/>
      <c r="D106" s="79"/>
      <c r="E106" s="79"/>
      <c r="F106" s="79"/>
      <c r="G106" s="79"/>
      <c r="H106" s="79"/>
      <c r="I106" s="80"/>
      <c r="J106" s="79"/>
      <c r="K106" s="79"/>
      <c r="L106" s="79"/>
      <c r="M106" s="80"/>
      <c r="N106" s="79"/>
      <c r="O106" s="79"/>
      <c r="P106" s="79"/>
      <c r="Q106" s="80"/>
      <c r="R106" s="79"/>
      <c r="FO106" s="97"/>
      <c r="FP106" s="97"/>
    </row>
    <row r="107" spans="1:172" s="81" customFormat="1">
      <c r="A107" s="77"/>
      <c r="B107" s="78"/>
      <c r="C107" s="79"/>
      <c r="D107" s="79"/>
      <c r="E107" s="79"/>
      <c r="F107" s="79"/>
      <c r="G107" s="79"/>
      <c r="H107" s="79"/>
      <c r="I107" s="80"/>
      <c r="J107" s="79"/>
      <c r="K107" s="79"/>
      <c r="L107" s="79"/>
      <c r="M107" s="80"/>
      <c r="N107" s="79"/>
      <c r="O107" s="79"/>
      <c r="P107" s="79"/>
      <c r="Q107" s="80"/>
      <c r="R107" s="79"/>
      <c r="FO107" s="97"/>
      <c r="FP107" s="97"/>
    </row>
    <row r="108" spans="1:172" s="81" customFormat="1">
      <c r="A108" s="77"/>
      <c r="B108" s="78"/>
      <c r="C108" s="79"/>
      <c r="D108" s="79"/>
      <c r="E108" s="79"/>
      <c r="F108" s="79"/>
      <c r="G108" s="79"/>
      <c r="H108" s="79"/>
      <c r="I108" s="80"/>
      <c r="J108" s="79"/>
      <c r="K108" s="79"/>
      <c r="L108" s="79"/>
      <c r="M108" s="80"/>
      <c r="N108" s="79"/>
      <c r="O108" s="79"/>
      <c r="P108" s="79"/>
      <c r="Q108" s="80"/>
      <c r="R108" s="79"/>
      <c r="FO108" s="97"/>
      <c r="FP108" s="97"/>
    </row>
    <row r="109" spans="1:172" s="81" customFormat="1">
      <c r="A109" s="77"/>
      <c r="B109" s="78"/>
      <c r="C109" s="79"/>
      <c r="D109" s="79"/>
      <c r="E109" s="79"/>
      <c r="F109" s="79"/>
      <c r="G109" s="79"/>
      <c r="H109" s="79"/>
      <c r="I109" s="80"/>
      <c r="J109" s="79"/>
      <c r="K109" s="79"/>
      <c r="L109" s="79"/>
      <c r="M109" s="80"/>
      <c r="N109" s="79"/>
      <c r="O109" s="79"/>
      <c r="P109" s="79"/>
      <c r="Q109" s="80"/>
      <c r="R109" s="79"/>
      <c r="FO109" s="97"/>
      <c r="FP109" s="97"/>
    </row>
    <row r="110" spans="1:172" s="81" customFormat="1">
      <c r="A110" s="77"/>
      <c r="B110" s="78"/>
      <c r="C110" s="79"/>
      <c r="D110" s="79"/>
      <c r="E110" s="79"/>
      <c r="F110" s="79"/>
      <c r="G110" s="79"/>
      <c r="H110" s="79"/>
      <c r="I110" s="80"/>
      <c r="J110" s="79"/>
      <c r="K110" s="79"/>
      <c r="L110" s="79"/>
      <c r="M110" s="80"/>
      <c r="N110" s="79"/>
      <c r="O110" s="79"/>
      <c r="P110" s="79"/>
      <c r="Q110" s="80"/>
      <c r="R110" s="79"/>
      <c r="FO110" s="97"/>
      <c r="FP110" s="97"/>
    </row>
    <row r="111" spans="1:172" s="81" customFormat="1">
      <c r="A111" s="77"/>
      <c r="B111" s="78"/>
      <c r="C111" s="79"/>
      <c r="D111" s="79"/>
      <c r="E111" s="79"/>
      <c r="F111" s="79"/>
      <c r="G111" s="79"/>
      <c r="H111" s="79"/>
      <c r="I111" s="80"/>
      <c r="J111" s="79"/>
      <c r="K111" s="79"/>
      <c r="L111" s="79"/>
      <c r="M111" s="80"/>
      <c r="N111" s="79"/>
      <c r="O111" s="79"/>
      <c r="P111" s="79"/>
      <c r="Q111" s="80"/>
      <c r="R111" s="79"/>
      <c r="FO111" s="97"/>
      <c r="FP111" s="97"/>
    </row>
    <row r="112" spans="1:172" s="81" customFormat="1">
      <c r="A112" s="77"/>
      <c r="B112" s="78"/>
      <c r="C112" s="79"/>
      <c r="D112" s="79"/>
      <c r="E112" s="79"/>
      <c r="F112" s="79"/>
      <c r="G112" s="79"/>
      <c r="H112" s="79"/>
      <c r="I112" s="80"/>
      <c r="J112" s="79"/>
      <c r="K112" s="79"/>
      <c r="L112" s="79"/>
      <c r="M112" s="80"/>
      <c r="N112" s="79"/>
      <c r="O112" s="79"/>
      <c r="P112" s="79"/>
      <c r="Q112" s="80"/>
      <c r="R112" s="79"/>
      <c r="FO112" s="97"/>
      <c r="FP112" s="97"/>
    </row>
    <row r="113" spans="3:18">
      <c r="C113" s="91"/>
      <c r="D113" s="91"/>
      <c r="E113" s="91"/>
      <c r="F113" s="91"/>
      <c r="G113" s="91"/>
      <c r="H113" s="91"/>
      <c r="I113" s="92"/>
      <c r="J113" s="91"/>
      <c r="K113" s="91"/>
      <c r="L113" s="91"/>
      <c r="M113" s="92"/>
      <c r="N113" s="91"/>
      <c r="O113" s="91"/>
      <c r="P113" s="91"/>
      <c r="Q113" s="92"/>
      <c r="R113" s="91"/>
    </row>
  </sheetData>
  <mergeCells count="52">
    <mergeCell ref="A7:A9"/>
    <mergeCell ref="B5:B6"/>
    <mergeCell ref="C5:F5"/>
    <mergeCell ref="K5:N5"/>
    <mergeCell ref="G5:J5"/>
    <mergeCell ref="W5:Z5"/>
    <mergeCell ref="O5:R5"/>
    <mergeCell ref="S5:V5"/>
    <mergeCell ref="CE5:CH5"/>
    <mergeCell ref="CI5:CL5"/>
    <mergeCell ref="DC5:DF5"/>
    <mergeCell ref="CY5:DB5"/>
    <mergeCell ref="AI5:AL5"/>
    <mergeCell ref="AM5:AP5"/>
    <mergeCell ref="BW5:BZ5"/>
    <mergeCell ref="AU5:AX5"/>
    <mergeCell ref="AA5:AD5"/>
    <mergeCell ref="BG5:BJ5"/>
    <mergeCell ref="AE5:AH5"/>
    <mergeCell ref="BS5:BV5"/>
    <mergeCell ref="AQ5:AT5"/>
    <mergeCell ref="CQ5:CT5"/>
    <mergeCell ref="CA5:CD5"/>
    <mergeCell ref="BO5:BR5"/>
    <mergeCell ref="BC5:BF5"/>
    <mergeCell ref="BK5:BN5"/>
    <mergeCell ref="CM5:CP5"/>
    <mergeCell ref="DW5:DZ5"/>
    <mergeCell ref="GA5:GD5"/>
    <mergeCell ref="DG5:DJ5"/>
    <mergeCell ref="FG5:FJ5"/>
    <mergeCell ref="EY5:FB5"/>
    <mergeCell ref="EU5:EX5"/>
    <mergeCell ref="FW5:FZ5"/>
    <mergeCell ref="EA5:ED5"/>
    <mergeCell ref="EE5:EH5"/>
    <mergeCell ref="DO5:DR5"/>
    <mergeCell ref="FK5:FN5"/>
    <mergeCell ref="FC5:FF5"/>
    <mergeCell ref="DK5:DN5"/>
    <mergeCell ref="GE5:GF5"/>
    <mergeCell ref="CU5:CX5"/>
    <mergeCell ref="A1:GF1"/>
    <mergeCell ref="A2:GF2"/>
    <mergeCell ref="A3:GF3"/>
    <mergeCell ref="FO5:FR5"/>
    <mergeCell ref="AY5:BB5"/>
    <mergeCell ref="EI5:EL5"/>
    <mergeCell ref="EQ5:ET5"/>
    <mergeCell ref="EM5:EP5"/>
    <mergeCell ref="FS5:FV5"/>
    <mergeCell ref="DS5:DV5"/>
  </mergeCells>
  <phoneticPr fontId="120" type="noConversion"/>
  <pageMargins left="0.35433070866141736" right="0" top="0.55118110236220474" bottom="0.15748031496062992" header="0" footer="0"/>
  <pageSetup paperSize="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tabColor rgb="FF92D050"/>
  </sheetPr>
  <dimension ref="A1:GF73"/>
  <sheetViews>
    <sheetView showRuler="0" zoomScaleNormal="100" workbookViewId="0">
      <selection activeCell="A3" sqref="A3:GF3"/>
    </sheetView>
  </sheetViews>
  <sheetFormatPr defaultColWidth="12.85546875" defaultRowHeight="21"/>
  <cols>
    <col min="1" max="1" width="10" style="106" customWidth="1"/>
    <col min="2" max="2" width="12.85546875" style="107" customWidth="1"/>
    <col min="3" max="3" width="1.140625" style="95" hidden="1" customWidth="1"/>
    <col min="4" max="4" width="0.85546875" style="108" hidden="1" customWidth="1"/>
    <col min="5" max="5" width="1.140625" style="95" hidden="1" customWidth="1"/>
    <col min="6" max="6" width="2.5703125" style="95" hidden="1" customWidth="1"/>
    <col min="7" max="18" width="6" style="95" hidden="1" customWidth="1"/>
    <col min="19" max="38" width="6" style="97" hidden="1" customWidth="1"/>
    <col min="39" max="39" width="6.7109375" style="97" hidden="1" customWidth="1"/>
    <col min="40" max="41" width="6" style="97" hidden="1" customWidth="1"/>
    <col min="42" max="42" width="7" style="97" hidden="1" customWidth="1"/>
    <col min="43" max="43" width="6.7109375" style="97" hidden="1" customWidth="1"/>
    <col min="44" max="45" width="6" style="97" hidden="1" customWidth="1"/>
    <col min="46" max="46" width="7" style="97" hidden="1" customWidth="1"/>
    <col min="47" max="47" width="6.7109375" style="97" hidden="1" customWidth="1"/>
    <col min="48" max="49" width="6" style="97" hidden="1" customWidth="1"/>
    <col min="50" max="50" width="7" style="97" hidden="1" customWidth="1"/>
    <col min="51" max="51" width="6.7109375" style="97" hidden="1" customWidth="1"/>
    <col min="52" max="53" width="6" style="97" hidden="1" customWidth="1"/>
    <col min="54" max="54" width="7" style="97" hidden="1" customWidth="1"/>
    <col min="55" max="55" width="6.7109375" style="97" hidden="1" customWidth="1"/>
    <col min="56" max="57" width="6" style="97" hidden="1" customWidth="1"/>
    <col min="58" max="58" width="7" style="97" hidden="1" customWidth="1"/>
    <col min="59" max="59" width="6.7109375" style="97" hidden="1" customWidth="1"/>
    <col min="60" max="61" width="6" style="97" hidden="1" customWidth="1"/>
    <col min="62" max="62" width="7" style="97" hidden="1" customWidth="1"/>
    <col min="63" max="63" width="6.7109375" style="97" hidden="1" customWidth="1"/>
    <col min="64" max="65" width="6" style="97" hidden="1" customWidth="1"/>
    <col min="66" max="66" width="7" style="97" hidden="1" customWidth="1"/>
    <col min="67" max="67" width="6.7109375" style="97" hidden="1" customWidth="1"/>
    <col min="68" max="69" width="6" style="97" hidden="1" customWidth="1"/>
    <col min="70" max="70" width="7" style="97" hidden="1" customWidth="1"/>
    <col min="71" max="71" width="6.7109375" style="97" hidden="1" customWidth="1"/>
    <col min="72" max="73" width="6" style="97" hidden="1" customWidth="1"/>
    <col min="74" max="74" width="7" style="97" hidden="1" customWidth="1"/>
    <col min="75" max="75" width="6.7109375" style="97" hidden="1" customWidth="1"/>
    <col min="76" max="77" width="6" style="97" hidden="1" customWidth="1"/>
    <col min="78" max="78" width="7" style="97" hidden="1" customWidth="1"/>
    <col min="79" max="79" width="6.7109375" style="97" hidden="1" customWidth="1"/>
    <col min="80" max="81" width="6" style="97" hidden="1" customWidth="1"/>
    <col min="82" max="82" width="7" style="97" hidden="1" customWidth="1"/>
    <col min="83" max="83" width="6.7109375" style="97" hidden="1" customWidth="1"/>
    <col min="84" max="85" width="6" style="97" hidden="1" customWidth="1"/>
    <col min="86" max="86" width="7" style="97" hidden="1" customWidth="1"/>
    <col min="87" max="87" width="6.7109375" style="97" hidden="1" customWidth="1"/>
    <col min="88" max="89" width="6" style="97" hidden="1" customWidth="1"/>
    <col min="90" max="90" width="7" style="97" hidden="1" customWidth="1"/>
    <col min="91" max="91" width="6.7109375" style="97" hidden="1" customWidth="1"/>
    <col min="92" max="93" width="6" style="97" hidden="1" customWidth="1"/>
    <col min="94" max="94" width="7" style="97" hidden="1" customWidth="1"/>
    <col min="95" max="95" width="6.7109375" style="97" hidden="1" customWidth="1"/>
    <col min="96" max="97" width="6" style="97" hidden="1" customWidth="1"/>
    <col min="98" max="98" width="7" style="97" hidden="1" customWidth="1"/>
    <col min="99" max="99" width="6.7109375" style="97" hidden="1" customWidth="1"/>
    <col min="100" max="101" width="6" style="97" hidden="1" customWidth="1"/>
    <col min="102" max="102" width="7" style="97" hidden="1" customWidth="1"/>
    <col min="103" max="103" width="6.7109375" style="97" hidden="1" customWidth="1"/>
    <col min="104" max="105" width="6" style="97" hidden="1" customWidth="1"/>
    <col min="106" max="106" width="7" style="97" hidden="1" customWidth="1"/>
    <col min="107" max="107" width="6.7109375" style="97" hidden="1" customWidth="1"/>
    <col min="108" max="109" width="6" style="97" hidden="1" customWidth="1"/>
    <col min="110" max="110" width="7" style="97" hidden="1" customWidth="1"/>
    <col min="111" max="111" width="6.7109375" style="97" hidden="1" customWidth="1"/>
    <col min="112" max="114" width="6" style="97" hidden="1" customWidth="1"/>
    <col min="115" max="115" width="6.7109375" style="97" hidden="1" customWidth="1"/>
    <col min="116" max="118" width="6" style="97" hidden="1" customWidth="1"/>
    <col min="119" max="119" width="6.7109375" style="97" hidden="1" customWidth="1"/>
    <col min="120" max="122" width="6" style="97" hidden="1" customWidth="1"/>
    <col min="123" max="123" width="6.7109375" style="97" hidden="1" customWidth="1"/>
    <col min="124" max="126" width="6" style="97" hidden="1" customWidth="1"/>
    <col min="127" max="127" width="6.7109375" style="97" hidden="1" customWidth="1"/>
    <col min="128" max="130" width="6" style="97" hidden="1" customWidth="1"/>
    <col min="131" max="131" width="6.7109375" style="97" hidden="1" customWidth="1"/>
    <col min="132" max="134" width="6" style="97" hidden="1" customWidth="1"/>
    <col min="135" max="135" width="6.7109375" style="97" hidden="1" customWidth="1"/>
    <col min="136" max="138" width="6" style="97" hidden="1" customWidth="1"/>
    <col min="139" max="139" width="6.7109375" style="97" hidden="1" customWidth="1"/>
    <col min="140" max="142" width="6" style="97" hidden="1" customWidth="1"/>
    <col min="143" max="143" width="6.7109375" style="97" hidden="1" customWidth="1"/>
    <col min="144" max="146" width="6" style="97" hidden="1" customWidth="1"/>
    <col min="147" max="147" width="6.7109375" style="97" hidden="1" customWidth="1"/>
    <col min="148" max="150" width="6" style="97" hidden="1" customWidth="1"/>
    <col min="151" max="151" width="6.7109375" style="97" hidden="1" customWidth="1"/>
    <col min="152" max="154" width="6" style="97" hidden="1" customWidth="1"/>
    <col min="155" max="155" width="6.7109375" style="97" hidden="1" customWidth="1"/>
    <col min="156" max="158" width="6" style="97" hidden="1" customWidth="1"/>
    <col min="159" max="159" width="6.7109375" style="97" hidden="1" customWidth="1"/>
    <col min="160" max="160" width="0.140625" style="97" customWidth="1"/>
    <col min="161" max="162" width="6" style="97" hidden="1" customWidth="1"/>
    <col min="163" max="163" width="5.85546875" style="97" hidden="1" customWidth="1"/>
    <col min="164" max="165" width="6" style="97" hidden="1" customWidth="1"/>
    <col min="166" max="166" width="5.85546875" style="97" hidden="1" customWidth="1"/>
    <col min="167" max="167" width="6.42578125" style="97" hidden="1" customWidth="1"/>
    <col min="168" max="170" width="6" style="97" hidden="1" customWidth="1"/>
    <col min="171" max="172" width="6.42578125" style="97" customWidth="1"/>
    <col min="173" max="173" width="5.7109375" style="97" customWidth="1"/>
    <col min="174" max="174" width="6.42578125" style="97" customWidth="1"/>
    <col min="175" max="175" width="7.140625" style="97" customWidth="1"/>
    <col min="176" max="176" width="6.7109375" style="97" customWidth="1"/>
    <col min="177" max="177" width="5.7109375" style="97" customWidth="1"/>
    <col min="178" max="179" width="7.140625" style="97" customWidth="1"/>
    <col min="180" max="180" width="6.7109375" style="97" customWidth="1"/>
    <col min="181" max="181" width="5.7109375" style="97" customWidth="1"/>
    <col min="182" max="182" width="6.28515625" style="97" customWidth="1"/>
    <col min="183" max="183" width="7.140625" style="97" customWidth="1"/>
    <col min="184" max="184" width="6.7109375" style="97" customWidth="1"/>
    <col min="185" max="185" width="5.7109375" style="97" customWidth="1"/>
    <col min="186" max="186" width="6.28515625" style="97" customWidth="1"/>
    <col min="187" max="187" width="7.5703125" style="97" customWidth="1"/>
    <col min="188" max="188" width="5.140625" style="97" customWidth="1"/>
    <col min="189" max="16384" width="12.85546875" style="97"/>
  </cols>
  <sheetData>
    <row r="1" spans="1:188" s="98" customFormat="1" ht="26.25">
      <c r="A1" s="731" t="s">
        <v>219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731"/>
      <c r="O1" s="731"/>
      <c r="P1" s="731"/>
      <c r="Q1" s="731"/>
      <c r="R1" s="731"/>
      <c r="S1" s="731"/>
      <c r="T1" s="731"/>
      <c r="U1" s="731"/>
      <c r="V1" s="731"/>
      <c r="W1" s="731"/>
      <c r="X1" s="731"/>
      <c r="Y1" s="731"/>
      <c r="Z1" s="731"/>
      <c r="AA1" s="731"/>
      <c r="AB1" s="731"/>
      <c r="AC1" s="731"/>
      <c r="AD1" s="731"/>
      <c r="AE1" s="731"/>
      <c r="AF1" s="731"/>
      <c r="AG1" s="731"/>
      <c r="AH1" s="731"/>
      <c r="AI1" s="731"/>
      <c r="AJ1" s="731"/>
      <c r="AK1" s="731"/>
      <c r="AL1" s="731"/>
      <c r="AM1" s="731"/>
      <c r="AN1" s="731"/>
      <c r="AO1" s="731"/>
      <c r="AP1" s="731"/>
      <c r="AQ1" s="731"/>
      <c r="AR1" s="731"/>
      <c r="AS1" s="731"/>
      <c r="AT1" s="731"/>
      <c r="AU1" s="731"/>
      <c r="AV1" s="731"/>
      <c r="AW1" s="731"/>
      <c r="AX1" s="731"/>
      <c r="AY1" s="731"/>
      <c r="AZ1" s="731"/>
      <c r="BA1" s="731"/>
      <c r="BB1" s="731"/>
      <c r="BC1" s="731"/>
      <c r="BD1" s="731"/>
      <c r="BE1" s="731"/>
      <c r="BF1" s="731"/>
      <c r="BG1" s="731"/>
      <c r="BH1" s="731"/>
      <c r="BI1" s="731"/>
      <c r="BJ1" s="731"/>
      <c r="BK1" s="731"/>
      <c r="BL1" s="731"/>
      <c r="BM1" s="731"/>
      <c r="BN1" s="731"/>
      <c r="BO1" s="731"/>
      <c r="BP1" s="731"/>
      <c r="BQ1" s="731"/>
      <c r="BR1" s="731"/>
      <c r="BS1" s="731"/>
      <c r="BT1" s="731"/>
      <c r="BU1" s="731"/>
      <c r="BV1" s="731"/>
      <c r="BW1" s="731"/>
      <c r="BX1" s="731"/>
      <c r="BY1" s="731"/>
      <c r="BZ1" s="731"/>
      <c r="CA1" s="731"/>
      <c r="CB1" s="731"/>
      <c r="CC1" s="731"/>
      <c r="CD1" s="731"/>
      <c r="CE1" s="731"/>
      <c r="CF1" s="731"/>
      <c r="CG1" s="731"/>
      <c r="CH1" s="731"/>
      <c r="CI1" s="731"/>
      <c r="CJ1" s="731"/>
      <c r="CK1" s="731"/>
      <c r="CL1" s="731"/>
      <c r="CM1" s="731"/>
      <c r="CN1" s="731"/>
      <c r="CO1" s="731"/>
      <c r="CP1" s="731"/>
      <c r="CQ1" s="731"/>
      <c r="CR1" s="731"/>
      <c r="CS1" s="731"/>
      <c r="CT1" s="731"/>
      <c r="CU1" s="731"/>
      <c r="CV1" s="731"/>
      <c r="CW1" s="731"/>
      <c r="CX1" s="731"/>
      <c r="CY1" s="731"/>
      <c r="CZ1" s="731"/>
      <c r="DA1" s="731"/>
      <c r="DB1" s="731"/>
      <c r="DC1" s="731"/>
      <c r="DD1" s="731"/>
      <c r="DE1" s="731"/>
      <c r="DF1" s="731"/>
      <c r="DG1" s="731"/>
      <c r="DH1" s="731"/>
      <c r="DI1" s="731"/>
      <c r="DJ1" s="731"/>
      <c r="DK1" s="731"/>
      <c r="DL1" s="731"/>
      <c r="DM1" s="731"/>
      <c r="DN1" s="731"/>
      <c r="DO1" s="731"/>
      <c r="DP1" s="731"/>
      <c r="DQ1" s="731"/>
      <c r="DR1" s="731"/>
      <c r="DS1" s="731"/>
      <c r="DT1" s="731"/>
      <c r="DU1" s="731"/>
      <c r="DV1" s="731"/>
      <c r="DW1" s="731"/>
      <c r="DX1" s="731"/>
      <c r="DY1" s="731"/>
      <c r="DZ1" s="731"/>
      <c r="EA1" s="731"/>
      <c r="EB1" s="731"/>
      <c r="EC1" s="731"/>
      <c r="ED1" s="731"/>
      <c r="EE1" s="731"/>
      <c r="EF1" s="731"/>
      <c r="EG1" s="731"/>
      <c r="EH1" s="731"/>
      <c r="EI1" s="731"/>
      <c r="EJ1" s="731"/>
      <c r="EK1" s="731"/>
      <c r="EL1" s="731"/>
      <c r="EM1" s="731"/>
      <c r="EN1" s="731"/>
      <c r="EO1" s="731"/>
      <c r="EP1" s="731"/>
      <c r="EQ1" s="731"/>
      <c r="ER1" s="731"/>
      <c r="ES1" s="731"/>
      <c r="ET1" s="731"/>
      <c r="EU1" s="731"/>
      <c r="EV1" s="731"/>
      <c r="EW1" s="731"/>
      <c r="EX1" s="731"/>
      <c r="EY1" s="731"/>
      <c r="EZ1" s="731"/>
      <c r="FA1" s="731"/>
      <c r="FB1" s="731"/>
      <c r="FC1" s="731"/>
      <c r="FD1" s="731"/>
      <c r="FE1" s="731"/>
      <c r="FF1" s="731"/>
      <c r="FG1" s="731"/>
      <c r="FH1" s="731"/>
      <c r="FI1" s="731"/>
      <c r="FJ1" s="731"/>
      <c r="FK1" s="731"/>
      <c r="FL1" s="731"/>
      <c r="FM1" s="731"/>
      <c r="FN1" s="731"/>
      <c r="FO1" s="731"/>
      <c r="FP1" s="731"/>
      <c r="FQ1" s="737"/>
      <c r="FR1" s="737"/>
      <c r="FS1" s="737"/>
      <c r="FT1" s="737"/>
      <c r="FU1" s="737"/>
      <c r="FV1" s="737"/>
      <c r="FW1" s="737"/>
      <c r="FX1" s="737"/>
      <c r="FY1" s="737"/>
      <c r="FZ1" s="737"/>
      <c r="GA1" s="737"/>
      <c r="GB1" s="737"/>
      <c r="GC1" s="737"/>
      <c r="GD1" s="737"/>
      <c r="GE1" s="737"/>
      <c r="GF1" s="737"/>
    </row>
    <row r="2" spans="1:188" s="98" customFormat="1" ht="26.25">
      <c r="A2" s="731" t="s">
        <v>204</v>
      </c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731"/>
      <c r="P2" s="731"/>
      <c r="Q2" s="731"/>
      <c r="R2" s="731"/>
      <c r="S2" s="731"/>
      <c r="T2" s="731"/>
      <c r="U2" s="731"/>
      <c r="V2" s="731"/>
      <c r="W2" s="731"/>
      <c r="X2" s="731"/>
      <c r="Y2" s="731"/>
      <c r="Z2" s="731"/>
      <c r="AA2" s="731"/>
      <c r="AB2" s="731"/>
      <c r="AC2" s="731"/>
      <c r="AD2" s="731"/>
      <c r="AE2" s="731"/>
      <c r="AF2" s="731"/>
      <c r="AG2" s="731"/>
      <c r="AH2" s="731"/>
      <c r="AI2" s="731"/>
      <c r="AJ2" s="731"/>
      <c r="AK2" s="731"/>
      <c r="AL2" s="731"/>
      <c r="AM2" s="731"/>
      <c r="AN2" s="731"/>
      <c r="AO2" s="731"/>
      <c r="AP2" s="731"/>
      <c r="AQ2" s="731"/>
      <c r="AR2" s="731"/>
      <c r="AS2" s="731"/>
      <c r="AT2" s="731"/>
      <c r="AU2" s="731"/>
      <c r="AV2" s="731"/>
      <c r="AW2" s="731"/>
      <c r="AX2" s="731"/>
      <c r="AY2" s="731"/>
      <c r="AZ2" s="731"/>
      <c r="BA2" s="731"/>
      <c r="BB2" s="731"/>
      <c r="BC2" s="731"/>
      <c r="BD2" s="731"/>
      <c r="BE2" s="731"/>
      <c r="BF2" s="731"/>
      <c r="BG2" s="731"/>
      <c r="BH2" s="731"/>
      <c r="BI2" s="731"/>
      <c r="BJ2" s="731"/>
      <c r="BK2" s="731"/>
      <c r="BL2" s="731"/>
      <c r="BM2" s="731"/>
      <c r="BN2" s="731"/>
      <c r="BO2" s="731"/>
      <c r="BP2" s="731"/>
      <c r="BQ2" s="731"/>
      <c r="BR2" s="731"/>
      <c r="BS2" s="731"/>
      <c r="BT2" s="731"/>
      <c r="BU2" s="731"/>
      <c r="BV2" s="731"/>
      <c r="BW2" s="731"/>
      <c r="BX2" s="731"/>
      <c r="BY2" s="731"/>
      <c r="BZ2" s="731"/>
      <c r="CA2" s="731"/>
      <c r="CB2" s="731"/>
      <c r="CC2" s="731"/>
      <c r="CD2" s="731"/>
      <c r="CE2" s="731"/>
      <c r="CF2" s="731"/>
      <c r="CG2" s="731"/>
      <c r="CH2" s="731"/>
      <c r="CI2" s="731"/>
      <c r="CJ2" s="731"/>
      <c r="CK2" s="731"/>
      <c r="CL2" s="731"/>
      <c r="CM2" s="731"/>
      <c r="CN2" s="731"/>
      <c r="CO2" s="731"/>
      <c r="CP2" s="731"/>
      <c r="CQ2" s="731"/>
      <c r="CR2" s="731"/>
      <c r="CS2" s="731"/>
      <c r="CT2" s="731"/>
      <c r="CU2" s="731"/>
      <c r="CV2" s="731"/>
      <c r="CW2" s="731"/>
      <c r="CX2" s="731"/>
      <c r="CY2" s="731"/>
      <c r="CZ2" s="731"/>
      <c r="DA2" s="731"/>
      <c r="DB2" s="731"/>
      <c r="DC2" s="731"/>
      <c r="DD2" s="731"/>
      <c r="DE2" s="731"/>
      <c r="DF2" s="731"/>
      <c r="DG2" s="731"/>
      <c r="DH2" s="731"/>
      <c r="DI2" s="731"/>
      <c r="DJ2" s="731"/>
      <c r="DK2" s="731"/>
      <c r="DL2" s="731"/>
      <c r="DM2" s="731"/>
      <c r="DN2" s="731"/>
      <c r="DO2" s="731"/>
      <c r="DP2" s="731"/>
      <c r="DQ2" s="731"/>
      <c r="DR2" s="731"/>
      <c r="DS2" s="731"/>
      <c r="DT2" s="731"/>
      <c r="DU2" s="731"/>
      <c r="DV2" s="731"/>
      <c r="DW2" s="731"/>
      <c r="DX2" s="731"/>
      <c r="DY2" s="731"/>
      <c r="DZ2" s="731"/>
      <c r="EA2" s="731"/>
      <c r="EB2" s="731"/>
      <c r="EC2" s="731"/>
      <c r="ED2" s="731"/>
      <c r="EE2" s="731"/>
      <c r="EF2" s="731"/>
      <c r="EG2" s="731"/>
      <c r="EH2" s="731"/>
      <c r="EI2" s="731"/>
      <c r="EJ2" s="731"/>
      <c r="EK2" s="731"/>
      <c r="EL2" s="731"/>
      <c r="EM2" s="731"/>
      <c r="EN2" s="731"/>
      <c r="EO2" s="731"/>
      <c r="EP2" s="731"/>
      <c r="EQ2" s="731"/>
      <c r="ER2" s="731"/>
      <c r="ES2" s="731"/>
      <c r="ET2" s="731"/>
      <c r="EU2" s="731"/>
      <c r="EV2" s="731"/>
      <c r="EW2" s="731"/>
      <c r="EX2" s="731"/>
      <c r="EY2" s="731"/>
      <c r="EZ2" s="731"/>
      <c r="FA2" s="731"/>
      <c r="FB2" s="731"/>
      <c r="FC2" s="731"/>
      <c r="FD2" s="731"/>
      <c r="FE2" s="731"/>
      <c r="FF2" s="731"/>
      <c r="FG2" s="731"/>
      <c r="FH2" s="731"/>
      <c r="FI2" s="731"/>
      <c r="FJ2" s="731"/>
      <c r="FK2" s="731"/>
      <c r="FL2" s="731"/>
      <c r="FM2" s="731"/>
      <c r="FN2" s="731"/>
      <c r="FO2" s="731"/>
      <c r="FP2" s="731"/>
      <c r="FQ2" s="737"/>
      <c r="FR2" s="737"/>
      <c r="FS2" s="737"/>
      <c r="FT2" s="737"/>
      <c r="FU2" s="737"/>
      <c r="FV2" s="737"/>
      <c r="FW2" s="737"/>
      <c r="FX2" s="737"/>
      <c r="FY2" s="737"/>
      <c r="FZ2" s="737"/>
      <c r="GA2" s="737"/>
      <c r="GB2" s="737"/>
      <c r="GC2" s="737"/>
      <c r="GD2" s="737"/>
      <c r="GE2" s="737"/>
      <c r="GF2" s="737"/>
    </row>
    <row r="3" spans="1:188" s="98" customFormat="1" ht="27" customHeight="1">
      <c r="A3" s="731" t="s">
        <v>392</v>
      </c>
      <c r="B3" s="731"/>
      <c r="C3" s="731"/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1"/>
      <c r="P3" s="731"/>
      <c r="Q3" s="731"/>
      <c r="R3" s="731"/>
      <c r="S3" s="731"/>
      <c r="T3" s="731"/>
      <c r="U3" s="731"/>
      <c r="V3" s="731"/>
      <c r="W3" s="731"/>
      <c r="X3" s="731"/>
      <c r="Y3" s="731"/>
      <c r="Z3" s="731"/>
      <c r="AA3" s="731"/>
      <c r="AB3" s="731"/>
      <c r="AC3" s="731"/>
      <c r="AD3" s="731"/>
      <c r="AE3" s="731"/>
      <c r="AF3" s="731"/>
      <c r="AG3" s="731"/>
      <c r="AH3" s="731"/>
      <c r="AI3" s="731"/>
      <c r="AJ3" s="731"/>
      <c r="AK3" s="731"/>
      <c r="AL3" s="731"/>
      <c r="AM3" s="731"/>
      <c r="AN3" s="731"/>
      <c r="AO3" s="731"/>
      <c r="AP3" s="731"/>
      <c r="AQ3" s="731"/>
      <c r="AR3" s="731"/>
      <c r="AS3" s="731"/>
      <c r="AT3" s="731"/>
      <c r="AU3" s="731"/>
      <c r="AV3" s="731"/>
      <c r="AW3" s="731"/>
      <c r="AX3" s="731"/>
      <c r="AY3" s="731"/>
      <c r="AZ3" s="731"/>
      <c r="BA3" s="731"/>
      <c r="BB3" s="731"/>
      <c r="BC3" s="731"/>
      <c r="BD3" s="731"/>
      <c r="BE3" s="731"/>
      <c r="BF3" s="731"/>
      <c r="BG3" s="731"/>
      <c r="BH3" s="731"/>
      <c r="BI3" s="731"/>
      <c r="BJ3" s="731"/>
      <c r="BK3" s="731"/>
      <c r="BL3" s="731"/>
      <c r="BM3" s="731"/>
      <c r="BN3" s="731"/>
      <c r="BO3" s="731"/>
      <c r="BP3" s="731"/>
      <c r="BQ3" s="731"/>
      <c r="BR3" s="731"/>
      <c r="BS3" s="731"/>
      <c r="BT3" s="731"/>
      <c r="BU3" s="731"/>
      <c r="BV3" s="731"/>
      <c r="BW3" s="731"/>
      <c r="BX3" s="731"/>
      <c r="BY3" s="731"/>
      <c r="BZ3" s="731"/>
      <c r="CA3" s="731"/>
      <c r="CB3" s="731"/>
      <c r="CC3" s="731"/>
      <c r="CD3" s="731"/>
      <c r="CE3" s="731"/>
      <c r="CF3" s="731"/>
      <c r="CG3" s="731"/>
      <c r="CH3" s="731"/>
      <c r="CI3" s="731"/>
      <c r="CJ3" s="731"/>
      <c r="CK3" s="731"/>
      <c r="CL3" s="731"/>
      <c r="CM3" s="731"/>
      <c r="CN3" s="731"/>
      <c r="CO3" s="731"/>
      <c r="CP3" s="731"/>
      <c r="CQ3" s="731"/>
      <c r="CR3" s="731"/>
      <c r="CS3" s="731"/>
      <c r="CT3" s="731"/>
      <c r="CU3" s="731"/>
      <c r="CV3" s="731"/>
      <c r="CW3" s="731"/>
      <c r="CX3" s="731"/>
      <c r="CY3" s="731"/>
      <c r="CZ3" s="731"/>
      <c r="DA3" s="731"/>
      <c r="DB3" s="731"/>
      <c r="DC3" s="731"/>
      <c r="DD3" s="731"/>
      <c r="DE3" s="731"/>
      <c r="DF3" s="731"/>
      <c r="DG3" s="731"/>
      <c r="DH3" s="731"/>
      <c r="DI3" s="731"/>
      <c r="DJ3" s="731"/>
      <c r="DK3" s="731"/>
      <c r="DL3" s="731"/>
      <c r="DM3" s="731"/>
      <c r="DN3" s="731"/>
      <c r="DO3" s="731"/>
      <c r="DP3" s="731"/>
      <c r="DQ3" s="731"/>
      <c r="DR3" s="731"/>
      <c r="DS3" s="731"/>
      <c r="DT3" s="731"/>
      <c r="DU3" s="731"/>
      <c r="DV3" s="731"/>
      <c r="DW3" s="731"/>
      <c r="DX3" s="731"/>
      <c r="DY3" s="731"/>
      <c r="DZ3" s="731"/>
      <c r="EA3" s="731"/>
      <c r="EB3" s="731"/>
      <c r="EC3" s="731"/>
      <c r="ED3" s="731"/>
      <c r="EE3" s="731"/>
      <c r="EF3" s="731"/>
      <c r="EG3" s="731"/>
      <c r="EH3" s="731"/>
      <c r="EI3" s="731"/>
      <c r="EJ3" s="731"/>
      <c r="EK3" s="731"/>
      <c r="EL3" s="731"/>
      <c r="EM3" s="731"/>
      <c r="EN3" s="731"/>
      <c r="EO3" s="731"/>
      <c r="EP3" s="731"/>
      <c r="EQ3" s="731"/>
      <c r="ER3" s="731"/>
      <c r="ES3" s="731"/>
      <c r="ET3" s="731"/>
      <c r="EU3" s="731"/>
      <c r="EV3" s="731"/>
      <c r="EW3" s="731"/>
      <c r="EX3" s="731"/>
      <c r="EY3" s="731"/>
      <c r="EZ3" s="731"/>
      <c r="FA3" s="731"/>
      <c r="FB3" s="731"/>
      <c r="FC3" s="731"/>
      <c r="FD3" s="731"/>
      <c r="FE3" s="731"/>
      <c r="FF3" s="731"/>
      <c r="FG3" s="731"/>
      <c r="FH3" s="731"/>
      <c r="FI3" s="731"/>
      <c r="FJ3" s="731"/>
      <c r="FK3" s="731"/>
      <c r="FL3" s="731"/>
      <c r="FM3" s="731"/>
      <c r="FN3" s="731"/>
      <c r="FO3" s="731"/>
      <c r="FP3" s="731"/>
      <c r="FQ3" s="737"/>
      <c r="FR3" s="737"/>
      <c r="FS3" s="737"/>
      <c r="FT3" s="737"/>
      <c r="FU3" s="737"/>
      <c r="FV3" s="737"/>
      <c r="FW3" s="737"/>
      <c r="FX3" s="737"/>
      <c r="FY3" s="737"/>
      <c r="FZ3" s="737"/>
      <c r="GA3" s="737"/>
      <c r="GB3" s="737"/>
      <c r="GC3" s="737"/>
      <c r="GD3" s="737"/>
      <c r="GE3" s="737"/>
      <c r="GF3" s="737"/>
    </row>
    <row r="4" spans="1:188" s="98" customFormat="1" ht="21.75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88" s="67" customFormat="1" ht="28.5" customHeight="1">
      <c r="A5" s="66" t="s">
        <v>82</v>
      </c>
      <c r="B5" s="745" t="s">
        <v>83</v>
      </c>
      <c r="C5" s="738">
        <v>239516</v>
      </c>
      <c r="D5" s="739"/>
      <c r="E5" s="739"/>
      <c r="F5" s="740"/>
      <c r="G5" s="738">
        <v>239523</v>
      </c>
      <c r="H5" s="739"/>
      <c r="I5" s="739"/>
      <c r="J5" s="740"/>
      <c r="K5" s="738">
        <v>239530</v>
      </c>
      <c r="L5" s="739"/>
      <c r="M5" s="739"/>
      <c r="N5" s="740"/>
      <c r="O5" s="738">
        <v>239537</v>
      </c>
      <c r="P5" s="739"/>
      <c r="Q5" s="739"/>
      <c r="R5" s="740"/>
      <c r="S5" s="738">
        <v>239544</v>
      </c>
      <c r="T5" s="739"/>
      <c r="U5" s="739"/>
      <c r="V5" s="740"/>
      <c r="W5" s="738">
        <v>239551</v>
      </c>
      <c r="X5" s="739"/>
      <c r="Y5" s="739"/>
      <c r="Z5" s="740"/>
      <c r="AA5" s="738">
        <v>239558</v>
      </c>
      <c r="AB5" s="739"/>
      <c r="AC5" s="739"/>
      <c r="AD5" s="740"/>
      <c r="AE5" s="738">
        <v>239565</v>
      </c>
      <c r="AF5" s="739"/>
      <c r="AG5" s="739"/>
      <c r="AH5" s="740"/>
      <c r="AI5" s="738">
        <v>239572</v>
      </c>
      <c r="AJ5" s="739"/>
      <c r="AK5" s="739"/>
      <c r="AL5" s="740"/>
      <c r="AM5" s="738">
        <v>239580</v>
      </c>
      <c r="AN5" s="739"/>
      <c r="AO5" s="739"/>
      <c r="AP5" s="740"/>
      <c r="AQ5" s="738">
        <v>239586</v>
      </c>
      <c r="AR5" s="739"/>
      <c r="AS5" s="739"/>
      <c r="AT5" s="740"/>
      <c r="AU5" s="738">
        <v>239593</v>
      </c>
      <c r="AV5" s="739"/>
      <c r="AW5" s="739"/>
      <c r="AX5" s="740"/>
      <c r="AY5" s="738">
        <v>239602</v>
      </c>
      <c r="AZ5" s="739"/>
      <c r="BA5" s="739"/>
      <c r="BB5" s="740"/>
      <c r="BC5" s="738">
        <v>239607</v>
      </c>
      <c r="BD5" s="739"/>
      <c r="BE5" s="739"/>
      <c r="BF5" s="740"/>
      <c r="BG5" s="738">
        <v>239614</v>
      </c>
      <c r="BH5" s="739"/>
      <c r="BI5" s="739"/>
      <c r="BJ5" s="740"/>
      <c r="BK5" s="738">
        <v>239621</v>
      </c>
      <c r="BL5" s="739"/>
      <c r="BM5" s="739"/>
      <c r="BN5" s="740"/>
      <c r="BO5" s="738">
        <v>239628</v>
      </c>
      <c r="BP5" s="739"/>
      <c r="BQ5" s="739"/>
      <c r="BR5" s="740"/>
      <c r="BS5" s="738">
        <v>239635</v>
      </c>
      <c r="BT5" s="739"/>
      <c r="BU5" s="739"/>
      <c r="BV5" s="740"/>
      <c r="BW5" s="738">
        <v>239642</v>
      </c>
      <c r="BX5" s="739"/>
      <c r="BY5" s="739"/>
      <c r="BZ5" s="740"/>
      <c r="CA5" s="738">
        <v>239649</v>
      </c>
      <c r="CB5" s="739"/>
      <c r="CC5" s="739"/>
      <c r="CD5" s="740"/>
      <c r="CE5" s="738">
        <v>239657</v>
      </c>
      <c r="CF5" s="739"/>
      <c r="CG5" s="739"/>
      <c r="CH5" s="740"/>
      <c r="CI5" s="738">
        <v>239664</v>
      </c>
      <c r="CJ5" s="739"/>
      <c r="CK5" s="739"/>
      <c r="CL5" s="740"/>
      <c r="CM5" s="738">
        <v>239671</v>
      </c>
      <c r="CN5" s="739"/>
      <c r="CO5" s="739"/>
      <c r="CP5" s="740"/>
      <c r="CQ5" s="738">
        <v>239678</v>
      </c>
      <c r="CR5" s="739"/>
      <c r="CS5" s="739"/>
      <c r="CT5" s="740"/>
      <c r="CU5" s="738">
        <v>239685</v>
      </c>
      <c r="CV5" s="739"/>
      <c r="CW5" s="739"/>
      <c r="CX5" s="740"/>
      <c r="CY5" s="738">
        <v>239692</v>
      </c>
      <c r="CZ5" s="739"/>
      <c r="DA5" s="739"/>
      <c r="DB5" s="740"/>
      <c r="DC5" s="738">
        <v>239700</v>
      </c>
      <c r="DD5" s="739"/>
      <c r="DE5" s="739"/>
      <c r="DF5" s="740"/>
      <c r="DG5" s="738">
        <v>239708</v>
      </c>
      <c r="DH5" s="739"/>
      <c r="DI5" s="739"/>
      <c r="DJ5" s="740"/>
      <c r="DK5" s="738">
        <v>239713</v>
      </c>
      <c r="DL5" s="739"/>
      <c r="DM5" s="739"/>
      <c r="DN5" s="740"/>
      <c r="DO5" s="738">
        <v>239720</v>
      </c>
      <c r="DP5" s="739"/>
      <c r="DQ5" s="739"/>
      <c r="DR5" s="740"/>
      <c r="DS5" s="738">
        <v>239728</v>
      </c>
      <c r="DT5" s="739"/>
      <c r="DU5" s="739"/>
      <c r="DV5" s="740"/>
      <c r="DW5" s="738">
        <v>239735</v>
      </c>
      <c r="DX5" s="739"/>
      <c r="DY5" s="739"/>
      <c r="DZ5" s="740"/>
      <c r="EA5" s="738">
        <v>239741</v>
      </c>
      <c r="EB5" s="739"/>
      <c r="EC5" s="739"/>
      <c r="ED5" s="740"/>
      <c r="EE5" s="738">
        <v>239748</v>
      </c>
      <c r="EF5" s="739"/>
      <c r="EG5" s="739"/>
      <c r="EH5" s="740"/>
      <c r="EI5" s="738">
        <v>239755</v>
      </c>
      <c r="EJ5" s="739"/>
      <c r="EK5" s="739"/>
      <c r="EL5" s="740"/>
      <c r="EM5" s="738">
        <v>239762</v>
      </c>
      <c r="EN5" s="739"/>
      <c r="EO5" s="739"/>
      <c r="EP5" s="740"/>
      <c r="EQ5" s="738">
        <v>239769</v>
      </c>
      <c r="ER5" s="739"/>
      <c r="ES5" s="739"/>
      <c r="ET5" s="740"/>
      <c r="EU5" s="738">
        <v>239776</v>
      </c>
      <c r="EV5" s="739"/>
      <c r="EW5" s="739"/>
      <c r="EX5" s="740"/>
      <c r="EY5" s="738">
        <v>239783</v>
      </c>
      <c r="EZ5" s="739"/>
      <c r="FA5" s="739"/>
      <c r="FB5" s="740"/>
      <c r="FC5" s="738">
        <v>239790</v>
      </c>
      <c r="FD5" s="739"/>
      <c r="FE5" s="739"/>
      <c r="FF5" s="740"/>
      <c r="FG5" s="738">
        <v>239797</v>
      </c>
      <c r="FH5" s="739"/>
      <c r="FI5" s="739"/>
      <c r="FJ5" s="740"/>
      <c r="FK5" s="738">
        <v>239806</v>
      </c>
      <c r="FL5" s="739"/>
      <c r="FM5" s="739"/>
      <c r="FN5" s="740"/>
      <c r="FO5" s="738">
        <v>239811</v>
      </c>
      <c r="FP5" s="739"/>
      <c r="FQ5" s="739"/>
      <c r="FR5" s="740"/>
      <c r="FS5" s="738">
        <v>239818</v>
      </c>
      <c r="FT5" s="739"/>
      <c r="FU5" s="739"/>
      <c r="FV5" s="740"/>
      <c r="FW5" s="738">
        <v>239826</v>
      </c>
      <c r="FX5" s="739"/>
      <c r="FY5" s="739"/>
      <c r="FZ5" s="740"/>
      <c r="GA5" s="738">
        <v>239832</v>
      </c>
      <c r="GB5" s="739"/>
      <c r="GC5" s="739"/>
      <c r="GD5" s="740"/>
      <c r="GE5" s="741" t="s">
        <v>84</v>
      </c>
      <c r="GF5" s="741"/>
    </row>
    <row r="6" spans="1:188" s="67" customFormat="1" ht="45.75" customHeight="1">
      <c r="A6" s="208" t="s">
        <v>218</v>
      </c>
      <c r="B6" s="746"/>
      <c r="C6" s="68" t="s">
        <v>85</v>
      </c>
      <c r="D6" s="99" t="s">
        <v>86</v>
      </c>
      <c r="E6" s="68" t="s">
        <v>11</v>
      </c>
      <c r="F6" s="68" t="s">
        <v>87</v>
      </c>
      <c r="G6" s="68" t="s">
        <v>85</v>
      </c>
      <c r="H6" s="68" t="s">
        <v>86</v>
      </c>
      <c r="I6" s="68" t="s">
        <v>11</v>
      </c>
      <c r="J6" s="69" t="s">
        <v>87</v>
      </c>
      <c r="K6" s="68" t="s">
        <v>85</v>
      </c>
      <c r="L6" s="68" t="s">
        <v>86</v>
      </c>
      <c r="M6" s="68" t="s">
        <v>11</v>
      </c>
      <c r="N6" s="69" t="s">
        <v>87</v>
      </c>
      <c r="O6" s="68" t="s">
        <v>85</v>
      </c>
      <c r="P6" s="68" t="s">
        <v>86</v>
      </c>
      <c r="Q6" s="68" t="s">
        <v>11</v>
      </c>
      <c r="R6" s="69" t="s">
        <v>87</v>
      </c>
      <c r="S6" s="68" t="s">
        <v>85</v>
      </c>
      <c r="T6" s="68" t="s">
        <v>86</v>
      </c>
      <c r="U6" s="68" t="s">
        <v>11</v>
      </c>
      <c r="V6" s="69" t="s">
        <v>87</v>
      </c>
      <c r="W6" s="68" t="s">
        <v>85</v>
      </c>
      <c r="X6" s="68" t="s">
        <v>86</v>
      </c>
      <c r="Y6" s="68" t="s">
        <v>11</v>
      </c>
      <c r="Z6" s="69" t="s">
        <v>87</v>
      </c>
      <c r="AA6" s="68" t="s">
        <v>85</v>
      </c>
      <c r="AB6" s="68" t="s">
        <v>86</v>
      </c>
      <c r="AC6" s="68" t="s">
        <v>11</v>
      </c>
      <c r="AD6" s="69" t="s">
        <v>87</v>
      </c>
      <c r="AE6" s="68" t="s">
        <v>85</v>
      </c>
      <c r="AF6" s="68" t="s">
        <v>86</v>
      </c>
      <c r="AG6" s="68" t="s">
        <v>11</v>
      </c>
      <c r="AH6" s="69" t="s">
        <v>87</v>
      </c>
      <c r="AI6" s="68" t="s">
        <v>85</v>
      </c>
      <c r="AJ6" s="68" t="s">
        <v>86</v>
      </c>
      <c r="AK6" s="68" t="s">
        <v>11</v>
      </c>
      <c r="AL6" s="69" t="s">
        <v>87</v>
      </c>
      <c r="AM6" s="68" t="s">
        <v>85</v>
      </c>
      <c r="AN6" s="68" t="s">
        <v>86</v>
      </c>
      <c r="AO6" s="68" t="s">
        <v>11</v>
      </c>
      <c r="AP6" s="69" t="s">
        <v>87</v>
      </c>
      <c r="AQ6" s="68" t="s">
        <v>85</v>
      </c>
      <c r="AR6" s="68" t="s">
        <v>86</v>
      </c>
      <c r="AS6" s="68" t="s">
        <v>11</v>
      </c>
      <c r="AT6" s="69" t="s">
        <v>87</v>
      </c>
      <c r="AU6" s="68" t="s">
        <v>85</v>
      </c>
      <c r="AV6" s="68" t="s">
        <v>86</v>
      </c>
      <c r="AW6" s="68" t="s">
        <v>11</v>
      </c>
      <c r="AX6" s="69" t="s">
        <v>87</v>
      </c>
      <c r="AY6" s="68" t="s">
        <v>85</v>
      </c>
      <c r="AZ6" s="68" t="s">
        <v>86</v>
      </c>
      <c r="BA6" s="68" t="s">
        <v>11</v>
      </c>
      <c r="BB6" s="69" t="s">
        <v>87</v>
      </c>
      <c r="BC6" s="68" t="s">
        <v>85</v>
      </c>
      <c r="BD6" s="68" t="s">
        <v>86</v>
      </c>
      <c r="BE6" s="68" t="s">
        <v>11</v>
      </c>
      <c r="BF6" s="69" t="s">
        <v>87</v>
      </c>
      <c r="BG6" s="68" t="s">
        <v>85</v>
      </c>
      <c r="BH6" s="68" t="s">
        <v>86</v>
      </c>
      <c r="BI6" s="68" t="s">
        <v>11</v>
      </c>
      <c r="BJ6" s="69" t="s">
        <v>87</v>
      </c>
      <c r="BK6" s="68" t="s">
        <v>85</v>
      </c>
      <c r="BL6" s="68" t="s">
        <v>86</v>
      </c>
      <c r="BM6" s="68" t="s">
        <v>11</v>
      </c>
      <c r="BN6" s="69" t="s">
        <v>87</v>
      </c>
      <c r="BO6" s="68" t="s">
        <v>85</v>
      </c>
      <c r="BP6" s="68" t="s">
        <v>86</v>
      </c>
      <c r="BQ6" s="68" t="s">
        <v>11</v>
      </c>
      <c r="BR6" s="69" t="s">
        <v>87</v>
      </c>
      <c r="BS6" s="68" t="s">
        <v>85</v>
      </c>
      <c r="BT6" s="68" t="s">
        <v>86</v>
      </c>
      <c r="BU6" s="68" t="s">
        <v>11</v>
      </c>
      <c r="BV6" s="69" t="s">
        <v>87</v>
      </c>
      <c r="BW6" s="68" t="s">
        <v>85</v>
      </c>
      <c r="BX6" s="68" t="s">
        <v>86</v>
      </c>
      <c r="BY6" s="68" t="s">
        <v>11</v>
      </c>
      <c r="BZ6" s="69" t="s">
        <v>87</v>
      </c>
      <c r="CA6" s="68" t="s">
        <v>85</v>
      </c>
      <c r="CB6" s="68" t="s">
        <v>86</v>
      </c>
      <c r="CC6" s="68" t="s">
        <v>11</v>
      </c>
      <c r="CD6" s="69" t="s">
        <v>87</v>
      </c>
      <c r="CE6" s="68" t="s">
        <v>85</v>
      </c>
      <c r="CF6" s="68" t="s">
        <v>86</v>
      </c>
      <c r="CG6" s="68" t="s">
        <v>11</v>
      </c>
      <c r="CH6" s="69" t="s">
        <v>87</v>
      </c>
      <c r="CI6" s="68" t="s">
        <v>85</v>
      </c>
      <c r="CJ6" s="68" t="s">
        <v>86</v>
      </c>
      <c r="CK6" s="68" t="s">
        <v>11</v>
      </c>
      <c r="CL6" s="69" t="s">
        <v>87</v>
      </c>
      <c r="CM6" s="68" t="s">
        <v>85</v>
      </c>
      <c r="CN6" s="68" t="s">
        <v>86</v>
      </c>
      <c r="CO6" s="68" t="s">
        <v>11</v>
      </c>
      <c r="CP6" s="69" t="s">
        <v>87</v>
      </c>
      <c r="CQ6" s="68" t="s">
        <v>85</v>
      </c>
      <c r="CR6" s="68" t="s">
        <v>86</v>
      </c>
      <c r="CS6" s="68" t="s">
        <v>11</v>
      </c>
      <c r="CT6" s="69" t="s">
        <v>87</v>
      </c>
      <c r="CU6" s="68" t="s">
        <v>85</v>
      </c>
      <c r="CV6" s="68" t="s">
        <v>86</v>
      </c>
      <c r="CW6" s="68" t="s">
        <v>11</v>
      </c>
      <c r="CX6" s="69" t="s">
        <v>87</v>
      </c>
      <c r="CY6" s="68" t="s">
        <v>85</v>
      </c>
      <c r="CZ6" s="68" t="s">
        <v>86</v>
      </c>
      <c r="DA6" s="68" t="s">
        <v>11</v>
      </c>
      <c r="DB6" s="69" t="s">
        <v>87</v>
      </c>
      <c r="DC6" s="68" t="s">
        <v>85</v>
      </c>
      <c r="DD6" s="68" t="s">
        <v>86</v>
      </c>
      <c r="DE6" s="68" t="s">
        <v>11</v>
      </c>
      <c r="DF6" s="69" t="s">
        <v>87</v>
      </c>
      <c r="DG6" s="68" t="s">
        <v>85</v>
      </c>
      <c r="DH6" s="68" t="s">
        <v>86</v>
      </c>
      <c r="DI6" s="68" t="s">
        <v>11</v>
      </c>
      <c r="DJ6" s="69" t="s">
        <v>87</v>
      </c>
      <c r="DK6" s="68" t="s">
        <v>85</v>
      </c>
      <c r="DL6" s="68" t="s">
        <v>86</v>
      </c>
      <c r="DM6" s="68" t="s">
        <v>11</v>
      </c>
      <c r="DN6" s="69" t="s">
        <v>87</v>
      </c>
      <c r="DO6" s="68" t="s">
        <v>85</v>
      </c>
      <c r="DP6" s="68" t="s">
        <v>86</v>
      </c>
      <c r="DQ6" s="68" t="s">
        <v>11</v>
      </c>
      <c r="DR6" s="69" t="s">
        <v>87</v>
      </c>
      <c r="DS6" s="68" t="s">
        <v>85</v>
      </c>
      <c r="DT6" s="68" t="s">
        <v>86</v>
      </c>
      <c r="DU6" s="68" t="s">
        <v>11</v>
      </c>
      <c r="DV6" s="69" t="s">
        <v>87</v>
      </c>
      <c r="DW6" s="68" t="s">
        <v>85</v>
      </c>
      <c r="DX6" s="68" t="s">
        <v>86</v>
      </c>
      <c r="DY6" s="68" t="s">
        <v>11</v>
      </c>
      <c r="DZ6" s="69" t="s">
        <v>87</v>
      </c>
      <c r="EA6" s="68" t="s">
        <v>85</v>
      </c>
      <c r="EB6" s="68" t="s">
        <v>86</v>
      </c>
      <c r="EC6" s="68" t="s">
        <v>11</v>
      </c>
      <c r="ED6" s="69" t="s">
        <v>87</v>
      </c>
      <c r="EE6" s="68" t="s">
        <v>85</v>
      </c>
      <c r="EF6" s="68" t="s">
        <v>86</v>
      </c>
      <c r="EG6" s="68" t="s">
        <v>11</v>
      </c>
      <c r="EH6" s="69" t="s">
        <v>87</v>
      </c>
      <c r="EI6" s="68" t="s">
        <v>85</v>
      </c>
      <c r="EJ6" s="68" t="s">
        <v>86</v>
      </c>
      <c r="EK6" s="68" t="s">
        <v>11</v>
      </c>
      <c r="EL6" s="69" t="s">
        <v>87</v>
      </c>
      <c r="EM6" s="68" t="s">
        <v>85</v>
      </c>
      <c r="EN6" s="68" t="s">
        <v>86</v>
      </c>
      <c r="EO6" s="68" t="s">
        <v>11</v>
      </c>
      <c r="EP6" s="69" t="s">
        <v>87</v>
      </c>
      <c r="EQ6" s="68" t="s">
        <v>85</v>
      </c>
      <c r="ER6" s="68" t="s">
        <v>86</v>
      </c>
      <c r="ES6" s="68" t="s">
        <v>11</v>
      </c>
      <c r="ET6" s="69" t="s">
        <v>87</v>
      </c>
      <c r="EU6" s="68" t="s">
        <v>85</v>
      </c>
      <c r="EV6" s="68" t="s">
        <v>86</v>
      </c>
      <c r="EW6" s="68" t="s">
        <v>11</v>
      </c>
      <c r="EX6" s="69" t="s">
        <v>87</v>
      </c>
      <c r="EY6" s="68" t="s">
        <v>85</v>
      </c>
      <c r="EZ6" s="68" t="s">
        <v>86</v>
      </c>
      <c r="FA6" s="68" t="s">
        <v>11</v>
      </c>
      <c r="FB6" s="69" t="s">
        <v>87</v>
      </c>
      <c r="FC6" s="68" t="s">
        <v>85</v>
      </c>
      <c r="FD6" s="68" t="s">
        <v>86</v>
      </c>
      <c r="FE6" s="68" t="s">
        <v>11</v>
      </c>
      <c r="FF6" s="69" t="s">
        <v>87</v>
      </c>
      <c r="FG6" s="68" t="s">
        <v>85</v>
      </c>
      <c r="FH6" s="68" t="s">
        <v>86</v>
      </c>
      <c r="FI6" s="68" t="s">
        <v>11</v>
      </c>
      <c r="FJ6" s="69" t="s">
        <v>87</v>
      </c>
      <c r="FK6" s="68" t="s">
        <v>85</v>
      </c>
      <c r="FL6" s="68" t="s">
        <v>86</v>
      </c>
      <c r="FM6" s="68" t="s">
        <v>11</v>
      </c>
      <c r="FN6" s="69" t="s">
        <v>87</v>
      </c>
      <c r="FO6" s="68" t="s">
        <v>85</v>
      </c>
      <c r="FP6" s="68" t="s">
        <v>86</v>
      </c>
      <c r="FQ6" s="68" t="s">
        <v>11</v>
      </c>
      <c r="FR6" s="69" t="s">
        <v>87</v>
      </c>
      <c r="FS6" s="68" t="s">
        <v>85</v>
      </c>
      <c r="FT6" s="68" t="s">
        <v>86</v>
      </c>
      <c r="FU6" s="68" t="s">
        <v>11</v>
      </c>
      <c r="FV6" s="69" t="s">
        <v>87</v>
      </c>
      <c r="FW6" s="68" t="s">
        <v>85</v>
      </c>
      <c r="FX6" s="68" t="s">
        <v>86</v>
      </c>
      <c r="FY6" s="68" t="s">
        <v>11</v>
      </c>
      <c r="FZ6" s="69" t="s">
        <v>87</v>
      </c>
      <c r="GA6" s="68" t="s">
        <v>85</v>
      </c>
      <c r="GB6" s="68" t="s">
        <v>86</v>
      </c>
      <c r="GC6" s="68" t="s">
        <v>11</v>
      </c>
      <c r="GD6" s="69" t="s">
        <v>87</v>
      </c>
      <c r="GE6" s="318" t="s">
        <v>290</v>
      </c>
      <c r="GF6" s="70" t="s">
        <v>11</v>
      </c>
    </row>
    <row r="7" spans="1:188" s="67" customFormat="1" ht="50.1" customHeight="1">
      <c r="A7" s="747" t="s">
        <v>118</v>
      </c>
      <c r="B7" s="71" t="s">
        <v>88</v>
      </c>
      <c r="C7" s="68"/>
      <c r="D7" s="99"/>
      <c r="E7" s="68"/>
      <c r="F7" s="100"/>
      <c r="G7" s="68"/>
      <c r="H7" s="68"/>
      <c r="I7" s="68"/>
      <c r="J7" s="69"/>
      <c r="K7" s="68"/>
      <c r="L7" s="68"/>
      <c r="M7" s="68"/>
      <c r="N7" s="69"/>
      <c r="O7" s="68"/>
      <c r="P7" s="68"/>
      <c r="Q7" s="68"/>
      <c r="R7" s="69"/>
      <c r="S7" s="68"/>
      <c r="T7" s="68"/>
      <c r="U7" s="68"/>
      <c r="V7" s="69"/>
      <c r="W7" s="68"/>
      <c r="X7" s="68"/>
      <c r="Y7" s="68"/>
      <c r="Z7" s="69"/>
      <c r="AA7" s="68"/>
      <c r="AB7" s="68"/>
      <c r="AC7" s="68"/>
      <c r="AD7" s="69"/>
      <c r="AE7" s="68"/>
      <c r="AF7" s="68"/>
      <c r="AG7" s="68"/>
      <c r="AH7" s="69"/>
      <c r="AI7" s="68"/>
      <c r="AJ7" s="68"/>
      <c r="AK7" s="68"/>
      <c r="AL7" s="69"/>
      <c r="AM7" s="68"/>
      <c r="AN7" s="68"/>
      <c r="AO7" s="68"/>
      <c r="AP7" s="69"/>
      <c r="AQ7" s="68"/>
      <c r="AR7" s="68"/>
      <c r="AS7" s="68"/>
      <c r="AT7" s="69"/>
      <c r="AU7" s="68"/>
      <c r="AV7" s="68"/>
      <c r="AW7" s="68"/>
      <c r="AX7" s="69"/>
      <c r="AY7" s="68"/>
      <c r="AZ7" s="68"/>
      <c r="BA7" s="68"/>
      <c r="BB7" s="69"/>
      <c r="BC7" s="68"/>
      <c r="BD7" s="68"/>
      <c r="BE7" s="68"/>
      <c r="BF7" s="69"/>
      <c r="BG7" s="68"/>
      <c r="BH7" s="68"/>
      <c r="BI7" s="68"/>
      <c r="BJ7" s="69"/>
      <c r="BK7" s="68"/>
      <c r="BL7" s="68"/>
      <c r="BM7" s="68"/>
      <c r="BN7" s="69"/>
      <c r="BO7" s="68"/>
      <c r="BP7" s="68"/>
      <c r="BQ7" s="68"/>
      <c r="BR7" s="69"/>
      <c r="BS7" s="68"/>
      <c r="BT7" s="68"/>
      <c r="BU7" s="68"/>
      <c r="BV7" s="69"/>
      <c r="BW7" s="68"/>
      <c r="BX7" s="68"/>
      <c r="BY7" s="68"/>
      <c r="BZ7" s="69"/>
      <c r="CA7" s="68"/>
      <c r="CB7" s="68"/>
      <c r="CC7" s="68"/>
      <c r="CD7" s="69"/>
      <c r="CE7" s="68"/>
      <c r="CF7" s="68"/>
      <c r="CG7" s="68"/>
      <c r="CH7" s="69"/>
      <c r="CI7" s="68"/>
      <c r="CJ7" s="68"/>
      <c r="CK7" s="68"/>
      <c r="CL7" s="69"/>
      <c r="CM7" s="68"/>
      <c r="CN7" s="68"/>
      <c r="CO7" s="68"/>
      <c r="CP7" s="69"/>
      <c r="CQ7" s="68"/>
      <c r="CR7" s="68"/>
      <c r="CS7" s="68"/>
      <c r="CT7" s="69"/>
      <c r="CU7" s="68"/>
      <c r="CV7" s="68"/>
      <c r="CW7" s="68"/>
      <c r="CX7" s="69"/>
      <c r="CY7" s="68"/>
      <c r="CZ7" s="68"/>
      <c r="DA7" s="68"/>
      <c r="DB7" s="69"/>
      <c r="DC7" s="68"/>
      <c r="DD7" s="68"/>
      <c r="DE7" s="68"/>
      <c r="DF7" s="69"/>
      <c r="DG7" s="68"/>
      <c r="DH7" s="68"/>
      <c r="DI7" s="68"/>
      <c r="DJ7" s="69"/>
      <c r="DK7" s="68"/>
      <c r="DL7" s="68"/>
      <c r="DM7" s="68"/>
      <c r="DN7" s="69"/>
      <c r="DO7" s="68"/>
      <c r="DP7" s="68"/>
      <c r="DQ7" s="68"/>
      <c r="DR7" s="69"/>
      <c r="DS7" s="68"/>
      <c r="DT7" s="68"/>
      <c r="DU7" s="68"/>
      <c r="DV7" s="69"/>
      <c r="DW7" s="68"/>
      <c r="DX7" s="68"/>
      <c r="DY7" s="68"/>
      <c r="DZ7" s="69"/>
      <c r="EA7" s="68"/>
      <c r="EB7" s="68"/>
      <c r="EC7" s="68"/>
      <c r="ED7" s="69"/>
      <c r="EE7" s="68"/>
      <c r="EF7" s="68"/>
      <c r="EG7" s="68"/>
      <c r="EH7" s="69"/>
      <c r="EI7" s="68"/>
      <c r="EJ7" s="68"/>
      <c r="EK7" s="68"/>
      <c r="EL7" s="69"/>
      <c r="EM7" s="68"/>
      <c r="EN7" s="68"/>
      <c r="EO7" s="68"/>
      <c r="EP7" s="69"/>
      <c r="EQ7" s="68"/>
      <c r="ER7" s="68"/>
      <c r="ES7" s="68"/>
      <c r="ET7" s="69"/>
      <c r="EU7" s="68"/>
      <c r="EV7" s="68"/>
      <c r="EW7" s="68"/>
      <c r="EX7" s="69"/>
      <c r="EY7" s="68"/>
      <c r="EZ7" s="68"/>
      <c r="FA7" s="68"/>
      <c r="FB7" s="69"/>
      <c r="FC7" s="68"/>
      <c r="FD7" s="68"/>
      <c r="FE7" s="68"/>
      <c r="FF7" s="69"/>
      <c r="FG7" s="68"/>
      <c r="FH7" s="68"/>
      <c r="FI7" s="68"/>
      <c r="FJ7" s="69"/>
      <c r="FK7" s="68"/>
      <c r="FL7" s="68"/>
      <c r="FM7" s="68"/>
      <c r="FN7" s="69"/>
      <c r="FO7" s="68"/>
      <c r="FP7" s="68"/>
      <c r="FQ7" s="68"/>
      <c r="FR7" s="69"/>
      <c r="FS7" s="68"/>
      <c r="FT7" s="68"/>
      <c r="FU7" s="68"/>
      <c r="FV7" s="69"/>
      <c r="FW7" s="68"/>
      <c r="FX7" s="68"/>
      <c r="FY7" s="68"/>
      <c r="FZ7" s="69"/>
      <c r="GA7" s="68"/>
      <c r="GB7" s="68"/>
      <c r="GC7" s="68"/>
      <c r="GD7" s="69"/>
      <c r="GE7" s="310">
        <v>7793.3437570000006</v>
      </c>
      <c r="GF7" s="291">
        <v>100</v>
      </c>
    </row>
    <row r="8" spans="1:188" s="67" customFormat="1" ht="50.1" customHeight="1">
      <c r="A8" s="743"/>
      <c r="B8" s="68" t="s">
        <v>89</v>
      </c>
      <c r="C8" s="73"/>
      <c r="D8" s="73"/>
      <c r="E8" s="101"/>
      <c r="F8" s="102"/>
      <c r="G8" s="70">
        <v>6.72</v>
      </c>
      <c r="H8" s="70">
        <v>6.72</v>
      </c>
      <c r="I8" s="74">
        <v>0.09</v>
      </c>
      <c r="J8" s="70">
        <v>6.72</v>
      </c>
      <c r="K8" s="70">
        <f>L8-H8</f>
        <v>456.70900383999998</v>
      </c>
      <c r="L8" s="70">
        <v>463.42900384000001</v>
      </c>
      <c r="M8" s="74">
        <v>6.0674350692190275</v>
      </c>
      <c r="N8" s="70">
        <f>K8-G8</f>
        <v>449.98900383999995</v>
      </c>
      <c r="O8" s="70">
        <f>P8-L8</f>
        <v>34.432881659999964</v>
      </c>
      <c r="P8" s="70">
        <v>497.86188549999997</v>
      </c>
      <c r="Q8" s="74">
        <v>6.5182468914982428</v>
      </c>
      <c r="R8" s="70">
        <f>O8-K8</f>
        <v>-422.27612218000002</v>
      </c>
      <c r="S8" s="70">
        <f>T8-P8</f>
        <v>6.6595863700000564</v>
      </c>
      <c r="T8" s="70">
        <v>504.52147187000003</v>
      </c>
      <c r="U8" s="74">
        <v>6.605437394</v>
      </c>
      <c r="V8" s="70">
        <f>S8-O8</f>
        <v>-27.773295289999908</v>
      </c>
      <c r="W8" s="70">
        <f>X8-T8</f>
        <v>0</v>
      </c>
      <c r="X8" s="70">
        <v>504.52147187000003</v>
      </c>
      <c r="Y8" s="74">
        <v>6.605437394</v>
      </c>
      <c r="Z8" s="70">
        <f>W8-S8</f>
        <v>-6.6595863700000564</v>
      </c>
      <c r="AA8" s="70">
        <f>AB8-X8</f>
        <v>65.035695540000006</v>
      </c>
      <c r="AB8" s="70">
        <v>569.55716741000003</v>
      </c>
      <c r="AC8" s="74">
        <v>7.4569159522471171</v>
      </c>
      <c r="AD8" s="70">
        <f>AA8-W8</f>
        <v>65.035695540000006</v>
      </c>
      <c r="AE8" s="70">
        <f>AF8-AB8</f>
        <v>504.76232614000003</v>
      </c>
      <c r="AF8" s="70">
        <v>1074.3194935500001</v>
      </c>
      <c r="AG8" s="74">
        <v>14.065506726379551</v>
      </c>
      <c r="AH8" s="70">
        <f>AE8-AA8</f>
        <v>439.72663060000002</v>
      </c>
      <c r="AI8" s="70">
        <f>AJ8-AF8</f>
        <v>7.016735830000016</v>
      </c>
      <c r="AJ8" s="70">
        <v>1081.3362293800001</v>
      </c>
      <c r="AK8" s="74">
        <v>14.173920626999999</v>
      </c>
      <c r="AL8" s="70">
        <f>AI8-AE8</f>
        <v>-497.74559031000001</v>
      </c>
      <c r="AM8" s="70">
        <f>AN8-AJ8</f>
        <v>36.565005029999838</v>
      </c>
      <c r="AN8" s="70">
        <v>1117.9012344099999</v>
      </c>
      <c r="AO8" s="74">
        <v>14.635940752015028</v>
      </c>
      <c r="AP8" s="70">
        <f>AM8-AI8</f>
        <v>29.548269199999822</v>
      </c>
      <c r="AQ8" s="70">
        <f>AR8-AN8</f>
        <v>51.333587340000122</v>
      </c>
      <c r="AR8" s="70">
        <v>1169.23482175</v>
      </c>
      <c r="AS8" s="74">
        <v>15.308017425490709</v>
      </c>
      <c r="AT8" s="70">
        <f>AQ8-AM8</f>
        <v>14.768582310000284</v>
      </c>
      <c r="AU8" s="70">
        <f>AV8-AR8</f>
        <v>508.27701010999999</v>
      </c>
      <c r="AV8" s="70">
        <v>1677.51183186</v>
      </c>
      <c r="AW8" s="74">
        <v>21.962551812428281</v>
      </c>
      <c r="AX8" s="70">
        <f>AU8-AQ8</f>
        <v>456.94342276999987</v>
      </c>
      <c r="AY8" s="70">
        <f>AZ8-AV8</f>
        <v>21.458654929999966</v>
      </c>
      <c r="AZ8" s="70">
        <v>1698.97048679</v>
      </c>
      <c r="BA8" s="74">
        <v>22.243495774655113</v>
      </c>
      <c r="BB8" s="70">
        <f>AY8-AU8</f>
        <v>-486.81835518000003</v>
      </c>
      <c r="BC8" s="70">
        <f>BD8-AZ8</f>
        <v>15.3334537799999</v>
      </c>
      <c r="BD8" s="70">
        <v>1714.3039405699999</v>
      </c>
      <c r="BE8" s="74">
        <v>22.444246533434161</v>
      </c>
      <c r="BF8" s="70">
        <f>BC8-AY8</f>
        <v>-6.1252011500000663</v>
      </c>
      <c r="BG8" s="70">
        <f>BH8-BD8</f>
        <v>29.140917160000072</v>
      </c>
      <c r="BH8" s="70">
        <v>1743.44485773</v>
      </c>
      <c r="BI8" s="74">
        <v>22.825769268971918</v>
      </c>
      <c r="BJ8" s="70">
        <f>BG8-BC8</f>
        <v>13.807463380000172</v>
      </c>
      <c r="BK8" s="70">
        <f>BL8-BH8</f>
        <v>502.26651640000046</v>
      </c>
      <c r="BL8" s="70">
        <v>2245.7113741300004</v>
      </c>
      <c r="BM8" s="74">
        <v>29.364482470737247</v>
      </c>
      <c r="BN8" s="70">
        <f>BK8-BG8</f>
        <v>473.12559924000038</v>
      </c>
      <c r="BO8" s="70">
        <f>BP8-BL8</f>
        <v>38.90521716999956</v>
      </c>
      <c r="BP8" s="70">
        <v>2284.6165913</v>
      </c>
      <c r="BQ8" s="74">
        <v>29.873199477191942</v>
      </c>
      <c r="BR8" s="70">
        <f>BO8-BK8</f>
        <v>-463.3612992300009</v>
      </c>
      <c r="BS8" s="70">
        <f>BT8-BP8</f>
        <v>19.949083710000195</v>
      </c>
      <c r="BT8" s="70">
        <v>2304.5656750100002</v>
      </c>
      <c r="BU8" s="74">
        <v>30.117074375848901</v>
      </c>
      <c r="BV8" s="70">
        <f>BS8-BO8</f>
        <v>-18.956133459999364</v>
      </c>
      <c r="BW8" s="70">
        <f>BX8-BT8</f>
        <v>31.992438149999998</v>
      </c>
      <c r="BX8" s="70">
        <v>2336.5581131600002</v>
      </c>
      <c r="BY8" s="74">
        <v>30.535165580485156</v>
      </c>
      <c r="BZ8" s="70">
        <f>BW8-BS8</f>
        <v>12.043354439999803</v>
      </c>
      <c r="CA8" s="70">
        <f>CB8-BX8</f>
        <v>53.429474199999731</v>
      </c>
      <c r="CB8" s="70">
        <v>2389.9875873599999</v>
      </c>
      <c r="CC8" s="74">
        <v>31.233103324247669</v>
      </c>
      <c r="CD8" s="70">
        <f>CA8-BW8</f>
        <v>21.437036049999733</v>
      </c>
      <c r="CE8" s="70">
        <f>CF8-CB8</f>
        <v>549.2884805499998</v>
      </c>
      <c r="CF8" s="70">
        <v>2939.2760679099997</v>
      </c>
      <c r="CG8" s="74">
        <v>38.396450178999999</v>
      </c>
      <c r="CH8" s="70">
        <f>CE8-CA8</f>
        <v>495.85900635000007</v>
      </c>
      <c r="CI8" s="70">
        <f>CJ8-CF8</f>
        <v>21.872527420000097</v>
      </c>
      <c r="CJ8" s="70">
        <v>2961.1485953299998</v>
      </c>
      <c r="CK8" s="74">
        <v>38.680549073000002</v>
      </c>
      <c r="CL8" s="70">
        <f>CI8-CE8</f>
        <v>-527.41595312999971</v>
      </c>
      <c r="CM8" s="70">
        <f>CN8-CJ8</f>
        <v>22.009280160000344</v>
      </c>
      <c r="CN8" s="70">
        <v>2983.1578754900002</v>
      </c>
      <c r="CO8" s="74">
        <v>38.96804934957224</v>
      </c>
      <c r="CP8" s="70">
        <f>CM8-CI8</f>
        <v>0.13675274000024729</v>
      </c>
      <c r="CQ8" s="70">
        <f>CR8-CN8</f>
        <v>59.178933209999741</v>
      </c>
      <c r="CR8" s="70">
        <v>3042.3368086999999</v>
      </c>
      <c r="CS8" s="74">
        <v>39.741085067</v>
      </c>
      <c r="CT8" s="70">
        <f>CQ8-CM8</f>
        <v>37.169653049999397</v>
      </c>
      <c r="CU8" s="70">
        <f>CV8-CR8</f>
        <v>506.36797684000021</v>
      </c>
      <c r="CV8" s="70">
        <v>3548.7047855400001</v>
      </c>
      <c r="CW8" s="74">
        <v>46.354412351000001</v>
      </c>
      <c r="CX8" s="70">
        <f>CU8-CQ8</f>
        <v>447.18904363000047</v>
      </c>
      <c r="CY8" s="70">
        <f>CZ8-CV8</f>
        <v>17.897621569999956</v>
      </c>
      <c r="CZ8" s="70">
        <v>3566.6024071100001</v>
      </c>
      <c r="DA8" s="74">
        <v>46.588197289</v>
      </c>
      <c r="DB8" s="70">
        <f>CY8-CU8</f>
        <v>-488.47035527000025</v>
      </c>
      <c r="DC8" s="70">
        <f>DD8-CZ8</f>
        <v>35.153954239999621</v>
      </c>
      <c r="DD8" s="70">
        <v>3601.7563613499997</v>
      </c>
      <c r="DE8" s="74">
        <v>47.044849312015302</v>
      </c>
      <c r="DF8" s="70">
        <f>DC8-CY8</f>
        <v>17.256332669999665</v>
      </c>
      <c r="DG8" s="70">
        <f>DH8-DD8</f>
        <v>502.37749195000015</v>
      </c>
      <c r="DH8" s="70">
        <v>4104.1338532999998</v>
      </c>
      <c r="DI8" s="74">
        <v>53.605964165711008</v>
      </c>
      <c r="DJ8" s="70">
        <f>DG8-DC8</f>
        <v>467.22353771000053</v>
      </c>
      <c r="DK8" s="70">
        <f>DL8-DH8</f>
        <v>0</v>
      </c>
      <c r="DL8" s="70">
        <v>4104.1338532999998</v>
      </c>
      <c r="DM8" s="74">
        <v>53.605964165711008</v>
      </c>
      <c r="DN8" s="70">
        <f>DK8-DG8</f>
        <v>-502.37749195000015</v>
      </c>
      <c r="DO8" s="70">
        <f>DP8-DL8</f>
        <v>47.546740920000047</v>
      </c>
      <c r="DP8" s="70">
        <v>4151.6805942199999</v>
      </c>
      <c r="DQ8" s="74">
        <v>54.156933874466638</v>
      </c>
      <c r="DR8" s="70">
        <f>DO8-DK8</f>
        <v>47.546740920000047</v>
      </c>
      <c r="DS8" s="70">
        <f>DT8-DP8</f>
        <v>21.451982340000541</v>
      </c>
      <c r="DT8" s="70">
        <v>4173.1325765600004</v>
      </c>
      <c r="DU8" s="74">
        <v>54.431895113026044</v>
      </c>
      <c r="DV8" s="70">
        <f>DS8-DO8</f>
        <v>-26.094758579999507</v>
      </c>
      <c r="DW8" s="70">
        <f>DX8-DT8</f>
        <v>28.648809959999198</v>
      </c>
      <c r="DX8" s="70">
        <v>4201.7813865199996</v>
      </c>
      <c r="DY8" s="74">
        <v>54.662788718768887</v>
      </c>
      <c r="DZ8" s="70">
        <f>DW8-DS8</f>
        <v>7.1968276199986576</v>
      </c>
      <c r="EA8" s="70">
        <f>EB8-DX8</f>
        <v>498.76303202000145</v>
      </c>
      <c r="EB8" s="70">
        <v>4700.5444185400011</v>
      </c>
      <c r="EC8" s="74">
        <v>61.151412407642503</v>
      </c>
      <c r="ED8" s="70">
        <f>EA8-DW8</f>
        <v>470.11422206000225</v>
      </c>
      <c r="EE8" s="70">
        <f>EF8-EB8</f>
        <v>43.194358379999358</v>
      </c>
      <c r="EF8" s="70">
        <v>4743.7387769200004</v>
      </c>
      <c r="EG8" s="74">
        <v>61.713346470548188</v>
      </c>
      <c r="EH8" s="70">
        <f>EE8-EA8</f>
        <v>-455.56867364000209</v>
      </c>
      <c r="EI8" s="70">
        <f>EJ8-EF8</f>
        <v>9.0718569699993168</v>
      </c>
      <c r="EJ8" s="70">
        <v>4752.8106338899997</v>
      </c>
      <c r="EK8" s="74">
        <v>61.78054955226623</v>
      </c>
      <c r="EL8" s="70">
        <f>EI8-EE8</f>
        <v>-34.122501410000041</v>
      </c>
      <c r="EM8" s="70">
        <f>EN8-EJ8</f>
        <v>34.805542560000504</v>
      </c>
      <c r="EN8" s="70">
        <v>4787.6161764500002</v>
      </c>
      <c r="EO8" s="74">
        <v>62.232977749486807</v>
      </c>
      <c r="EP8" s="70">
        <f>EM8-EI8</f>
        <v>25.733685590001187</v>
      </c>
      <c r="EQ8" s="70">
        <f>ER8-EN8</f>
        <v>54.789497720000327</v>
      </c>
      <c r="ER8" s="70">
        <v>4842.4056741700006</v>
      </c>
      <c r="ES8" s="74">
        <v>62.407113166099904</v>
      </c>
      <c r="ET8" s="70">
        <f>EQ8-EM8</f>
        <v>19.983955159999823</v>
      </c>
      <c r="EU8" s="70">
        <f>EV8-ER8</f>
        <v>534.58158655999978</v>
      </c>
      <c r="EV8" s="70">
        <v>5376.9872607300003</v>
      </c>
      <c r="EW8" s="74">
        <v>69.278267288368653</v>
      </c>
      <c r="EX8" s="70">
        <f>EU8-EQ8</f>
        <v>479.79208883999945</v>
      </c>
      <c r="EY8" s="70">
        <f>EZ8-EV8</f>
        <v>23.5730593699991</v>
      </c>
      <c r="EZ8" s="70">
        <v>5400.5603200999994</v>
      </c>
      <c r="FA8" s="74">
        <v>69.580901133397902</v>
      </c>
      <c r="FB8" s="70">
        <f>EY8-EU8</f>
        <v>-511.00852719000068</v>
      </c>
      <c r="FC8" s="70">
        <f>FD8-EZ8</f>
        <v>27.476167250000799</v>
      </c>
      <c r="FD8" s="70">
        <v>5428.0364873500002</v>
      </c>
      <c r="FE8" s="74">
        <v>69.778444724716465</v>
      </c>
      <c r="FF8" s="70">
        <f>FC8-EY8</f>
        <v>3.9031078800016985</v>
      </c>
      <c r="FG8" s="70">
        <f>FH8-FD8</f>
        <v>56.653881360000014</v>
      </c>
      <c r="FH8" s="70">
        <v>5484.6903687100003</v>
      </c>
      <c r="FI8" s="74">
        <v>70.416219785180203</v>
      </c>
      <c r="FJ8" s="70">
        <f>FG8-FC8</f>
        <v>29.177714109999215</v>
      </c>
      <c r="FK8" s="70">
        <f>FL8-FH8</f>
        <v>540.38061386000027</v>
      </c>
      <c r="FL8" s="70">
        <v>6025.0709825700005</v>
      </c>
      <c r="FM8" s="74">
        <v>77.322174788271255</v>
      </c>
      <c r="FN8" s="70">
        <f>FK8-FG8</f>
        <v>483.72673250000025</v>
      </c>
      <c r="FO8" s="70">
        <f>FP8-FL8</f>
        <v>19.424424779999754</v>
      </c>
      <c r="FP8" s="70">
        <v>6044.4954073500003</v>
      </c>
      <c r="FQ8" s="74">
        <v>77.571456294000001</v>
      </c>
      <c r="FR8" s="70">
        <f>FO8-FK8</f>
        <v>-520.95618908000051</v>
      </c>
      <c r="FS8" s="70">
        <f>FT8-FP8</f>
        <v>25.895013669999571</v>
      </c>
      <c r="FT8" s="70">
        <v>6070.3904210199998</v>
      </c>
      <c r="FU8" s="74">
        <v>77.903777486608661</v>
      </c>
      <c r="FV8" s="70">
        <f>FS8-FO8</f>
        <v>6.4705888899998172</v>
      </c>
      <c r="FW8" s="70">
        <f>FX8-FT8</f>
        <v>31.251234929999555</v>
      </c>
      <c r="FX8" s="70">
        <v>6101.6416559499994</v>
      </c>
      <c r="FY8" s="74">
        <v>78.294373922687626</v>
      </c>
      <c r="FZ8" s="70">
        <f>FW8-FS8</f>
        <v>5.3562212599999839</v>
      </c>
      <c r="GA8" s="70">
        <f>GB8-FX8</f>
        <v>513.87306944000102</v>
      </c>
      <c r="GB8" s="70">
        <v>6615.5147253900004</v>
      </c>
      <c r="GC8" s="74">
        <v>84.886730672542569</v>
      </c>
      <c r="GD8" s="70">
        <f>GA8-FW8</f>
        <v>482.62183451000146</v>
      </c>
      <c r="GE8" s="70">
        <v>6615.5147253900004</v>
      </c>
      <c r="GF8" s="74">
        <v>84.886730672542569</v>
      </c>
    </row>
    <row r="9" spans="1:188" s="67" customFormat="1" ht="50.1" customHeight="1">
      <c r="A9" s="744"/>
      <c r="B9" s="103" t="s">
        <v>90</v>
      </c>
      <c r="C9" s="68"/>
      <c r="D9" s="99"/>
      <c r="E9" s="68"/>
      <c r="F9" s="100"/>
      <c r="G9" s="68"/>
      <c r="H9" s="68"/>
      <c r="I9" s="68"/>
      <c r="J9" s="69"/>
      <c r="K9" s="68"/>
      <c r="L9" s="68"/>
      <c r="M9" s="68"/>
      <c r="N9" s="69"/>
      <c r="O9" s="68"/>
      <c r="P9" s="68"/>
      <c r="Q9" s="68"/>
      <c r="R9" s="69"/>
      <c r="S9" s="68"/>
      <c r="T9" s="68"/>
      <c r="U9" s="68"/>
      <c r="V9" s="69"/>
      <c r="W9" s="68"/>
      <c r="X9" s="68"/>
      <c r="Y9" s="68"/>
      <c r="Z9" s="69"/>
      <c r="AA9" s="68"/>
      <c r="AB9" s="68"/>
      <c r="AC9" s="68"/>
      <c r="AD9" s="69"/>
      <c r="AE9" s="68"/>
      <c r="AF9" s="68"/>
      <c r="AG9" s="68"/>
      <c r="AH9" s="69"/>
      <c r="AI9" s="68"/>
      <c r="AJ9" s="68"/>
      <c r="AK9" s="68"/>
      <c r="AL9" s="69"/>
      <c r="AM9" s="68"/>
      <c r="AN9" s="68"/>
      <c r="AO9" s="68"/>
      <c r="AP9" s="69"/>
      <c r="AQ9" s="68"/>
      <c r="AR9" s="68"/>
      <c r="AS9" s="68"/>
      <c r="AT9" s="69"/>
      <c r="AU9" s="68"/>
      <c r="AV9" s="68"/>
      <c r="AW9" s="68"/>
      <c r="AX9" s="69"/>
      <c r="AY9" s="68"/>
      <c r="AZ9" s="68"/>
      <c r="BA9" s="68"/>
      <c r="BB9" s="69"/>
      <c r="BC9" s="68"/>
      <c r="BD9" s="68"/>
      <c r="BE9" s="68"/>
      <c r="BF9" s="69"/>
      <c r="BG9" s="68"/>
      <c r="BH9" s="68"/>
      <c r="BI9" s="68"/>
      <c r="BJ9" s="69"/>
      <c r="BK9" s="68"/>
      <c r="BL9" s="68"/>
      <c r="BM9" s="68"/>
      <c r="BN9" s="69"/>
      <c r="BO9" s="68"/>
      <c r="BP9" s="68"/>
      <c r="BQ9" s="68"/>
      <c r="BR9" s="69"/>
      <c r="BS9" s="68"/>
      <c r="BT9" s="68"/>
      <c r="BU9" s="68"/>
      <c r="BV9" s="69"/>
      <c r="BW9" s="68"/>
      <c r="BX9" s="68"/>
      <c r="BY9" s="68"/>
      <c r="BZ9" s="69"/>
      <c r="CA9" s="68"/>
      <c r="CB9" s="68"/>
      <c r="CC9" s="68"/>
      <c r="CD9" s="69"/>
      <c r="CE9" s="68"/>
      <c r="CF9" s="68"/>
      <c r="CG9" s="68"/>
      <c r="CH9" s="69"/>
      <c r="CI9" s="68"/>
      <c r="CJ9" s="68"/>
      <c r="CK9" s="68"/>
      <c r="CL9" s="69"/>
      <c r="CM9" s="68"/>
      <c r="CN9" s="68"/>
      <c r="CO9" s="68"/>
      <c r="CP9" s="69"/>
      <c r="CQ9" s="68"/>
      <c r="CR9" s="68"/>
      <c r="CS9" s="68"/>
      <c r="CT9" s="69"/>
      <c r="CU9" s="68"/>
      <c r="CV9" s="68"/>
      <c r="CW9" s="68"/>
      <c r="CX9" s="69"/>
      <c r="CY9" s="68"/>
      <c r="CZ9" s="68"/>
      <c r="DA9" s="68"/>
      <c r="DB9" s="69"/>
      <c r="DC9" s="68"/>
      <c r="DD9" s="68"/>
      <c r="DE9" s="68"/>
      <c r="DF9" s="69"/>
      <c r="DG9" s="68"/>
      <c r="DH9" s="68"/>
      <c r="DI9" s="68"/>
      <c r="DJ9" s="69"/>
      <c r="DK9" s="68"/>
      <c r="DL9" s="68"/>
      <c r="DM9" s="68"/>
      <c r="DN9" s="69"/>
      <c r="DO9" s="68"/>
      <c r="DP9" s="68"/>
      <c r="DQ9" s="68"/>
      <c r="DR9" s="69"/>
      <c r="DS9" s="68"/>
      <c r="DT9" s="68"/>
      <c r="DU9" s="68"/>
      <c r="DV9" s="69"/>
      <c r="DW9" s="68"/>
      <c r="DX9" s="68"/>
      <c r="DY9" s="68"/>
      <c r="DZ9" s="69"/>
      <c r="EA9" s="68"/>
      <c r="EB9" s="68"/>
      <c r="EC9" s="68"/>
      <c r="ED9" s="69"/>
      <c r="EE9" s="68"/>
      <c r="EF9" s="68"/>
      <c r="EG9" s="68"/>
      <c r="EH9" s="69"/>
      <c r="EI9" s="68"/>
      <c r="EJ9" s="68"/>
      <c r="EK9" s="68"/>
      <c r="EL9" s="69"/>
      <c r="EM9" s="68"/>
      <c r="EN9" s="68"/>
      <c r="EO9" s="68"/>
      <c r="EP9" s="69"/>
      <c r="EQ9" s="68"/>
      <c r="ER9" s="68"/>
      <c r="ES9" s="68"/>
      <c r="ET9" s="69"/>
      <c r="EU9" s="68"/>
      <c r="EV9" s="68"/>
      <c r="EW9" s="68"/>
      <c r="EX9" s="69"/>
      <c r="EY9" s="68"/>
      <c r="EZ9" s="68"/>
      <c r="FA9" s="68"/>
      <c r="FB9" s="69"/>
      <c r="FC9" s="68"/>
      <c r="FD9" s="68"/>
      <c r="FE9" s="68"/>
      <c r="FF9" s="69"/>
      <c r="FG9" s="68"/>
      <c r="FH9" s="68"/>
      <c r="FI9" s="68"/>
      <c r="FJ9" s="69"/>
      <c r="FK9" s="68"/>
      <c r="FL9" s="68"/>
      <c r="FM9" s="68"/>
      <c r="FN9" s="69"/>
      <c r="FO9" s="68"/>
      <c r="FP9" s="68"/>
      <c r="FQ9" s="68"/>
      <c r="FR9" s="69"/>
      <c r="FS9" s="68"/>
      <c r="FT9" s="68"/>
      <c r="FU9" s="68"/>
      <c r="FV9" s="69"/>
      <c r="FW9" s="68"/>
      <c r="FX9" s="68"/>
      <c r="FY9" s="68"/>
      <c r="FZ9" s="69"/>
      <c r="GA9" s="68"/>
      <c r="GB9" s="68"/>
      <c r="GC9" s="68"/>
      <c r="GD9" s="69"/>
      <c r="GE9" s="290">
        <f>GE7-GE8</f>
        <v>1177.8290316100001</v>
      </c>
      <c r="GF9" s="290">
        <f>GF7-GF8</f>
        <v>15.113269327457431</v>
      </c>
    </row>
    <row r="10" spans="1:188" s="81" customFormat="1">
      <c r="A10" s="104"/>
      <c r="B10" s="79"/>
      <c r="C10" s="79"/>
      <c r="D10" s="105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</row>
    <row r="11" spans="1:188" s="81" customFormat="1">
      <c r="A11" s="104"/>
      <c r="B11" s="79"/>
      <c r="C11" s="79"/>
      <c r="D11" s="105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</row>
    <row r="12" spans="1:188" s="81" customFormat="1">
      <c r="A12" s="104"/>
      <c r="B12" s="79"/>
      <c r="C12" s="79"/>
      <c r="D12" s="105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</row>
    <row r="13" spans="1:188" s="81" customFormat="1">
      <c r="A13" s="104"/>
      <c r="B13" s="79"/>
      <c r="C13" s="79"/>
      <c r="D13" s="105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</row>
    <row r="14" spans="1:188" s="81" customFormat="1">
      <c r="A14" s="104"/>
      <c r="B14" s="79"/>
      <c r="C14" s="79"/>
      <c r="D14" s="105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</row>
    <row r="15" spans="1:188" s="81" customFormat="1">
      <c r="A15" s="104"/>
      <c r="B15" s="79"/>
      <c r="C15" s="79"/>
      <c r="D15" s="105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</row>
    <row r="16" spans="1:188" s="81" customFormat="1">
      <c r="A16" s="104"/>
      <c r="B16" s="79"/>
      <c r="C16" s="79"/>
      <c r="D16" s="105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</row>
    <row r="17" spans="1:18" s="81" customFormat="1">
      <c r="A17" s="104"/>
      <c r="B17" s="79"/>
      <c r="C17" s="79"/>
      <c r="D17" s="105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</row>
    <row r="18" spans="1:18" s="81" customFormat="1">
      <c r="A18" s="104"/>
      <c r="B18" s="79"/>
      <c r="C18" s="79"/>
      <c r="D18" s="105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</row>
    <row r="19" spans="1:18" s="81" customFormat="1">
      <c r="A19" s="104"/>
      <c r="B19" s="79"/>
      <c r="C19" s="79"/>
      <c r="D19" s="105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</row>
    <row r="20" spans="1:18" s="81" customFormat="1">
      <c r="A20" s="104"/>
      <c r="B20" s="79"/>
      <c r="C20" s="79"/>
      <c r="D20" s="105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</row>
    <row r="21" spans="1:18" s="81" customFormat="1">
      <c r="A21" s="104"/>
      <c r="B21" s="79"/>
      <c r="C21" s="79"/>
      <c r="D21" s="105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</row>
    <row r="22" spans="1:18" s="81" customFormat="1">
      <c r="A22" s="104"/>
      <c r="B22" s="79"/>
      <c r="C22" s="79"/>
      <c r="D22" s="105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</row>
    <row r="23" spans="1:18" s="81" customFormat="1">
      <c r="A23" s="104"/>
      <c r="B23" s="79"/>
      <c r="C23" s="79"/>
      <c r="D23" s="105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</row>
    <row r="24" spans="1:18" s="81" customFormat="1">
      <c r="A24" s="104"/>
      <c r="B24" s="79"/>
      <c r="C24" s="79"/>
      <c r="D24" s="105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</row>
    <row r="25" spans="1:18" s="81" customFormat="1">
      <c r="A25" s="104"/>
      <c r="B25" s="79"/>
      <c r="C25" s="79"/>
      <c r="D25" s="105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</row>
    <row r="26" spans="1:18" s="81" customFormat="1">
      <c r="A26" s="104"/>
      <c r="B26" s="79"/>
      <c r="C26" s="79"/>
      <c r="D26" s="105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</row>
    <row r="27" spans="1:18" s="81" customFormat="1">
      <c r="A27" s="104"/>
      <c r="B27" s="79"/>
      <c r="C27" s="79"/>
      <c r="D27" s="105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</row>
    <row r="28" spans="1:18" s="81" customFormat="1">
      <c r="A28" s="104"/>
      <c r="B28" s="79"/>
      <c r="C28" s="79"/>
      <c r="D28" s="105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</row>
    <row r="29" spans="1:18" s="81" customFormat="1">
      <c r="A29" s="104"/>
      <c r="B29" s="79"/>
      <c r="C29" s="79"/>
      <c r="D29" s="105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</row>
    <row r="30" spans="1:18" s="81" customFormat="1">
      <c r="A30" s="104"/>
      <c r="B30" s="79"/>
      <c r="C30" s="79"/>
      <c r="D30" s="105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</row>
    <row r="31" spans="1:18" s="81" customFormat="1">
      <c r="A31" s="104"/>
      <c r="B31" s="79"/>
      <c r="C31" s="79"/>
      <c r="D31" s="105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</row>
    <row r="32" spans="1:18" s="81" customFormat="1">
      <c r="A32" s="104"/>
      <c r="B32" s="79"/>
      <c r="C32" s="79"/>
      <c r="D32" s="105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</row>
    <row r="33" spans="1:18" s="81" customFormat="1">
      <c r="A33" s="104"/>
      <c r="B33" s="79"/>
      <c r="C33" s="79"/>
      <c r="D33" s="105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</row>
    <row r="34" spans="1:18" s="81" customFormat="1">
      <c r="A34" s="104"/>
      <c r="B34" s="79"/>
      <c r="C34" s="79"/>
      <c r="D34" s="105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</row>
    <row r="35" spans="1:18" s="81" customFormat="1">
      <c r="A35" s="104"/>
      <c r="B35" s="79"/>
      <c r="C35" s="79"/>
      <c r="D35" s="105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</row>
    <row r="36" spans="1:18" s="81" customFormat="1">
      <c r="A36" s="104"/>
      <c r="B36" s="79"/>
      <c r="C36" s="79"/>
      <c r="D36" s="105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</row>
    <row r="37" spans="1:18" s="81" customFormat="1">
      <c r="A37" s="104"/>
      <c r="B37" s="79"/>
      <c r="C37" s="79"/>
      <c r="D37" s="105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8" spans="1:18" s="81" customFormat="1">
      <c r="A38" s="104"/>
      <c r="B38" s="79"/>
      <c r="C38" s="79"/>
      <c r="D38" s="105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</row>
    <row r="39" spans="1:18" s="81" customFormat="1">
      <c r="A39" s="104"/>
      <c r="B39" s="79"/>
      <c r="C39" s="79"/>
      <c r="D39" s="105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</row>
    <row r="40" spans="1:18" s="81" customFormat="1">
      <c r="A40" s="104"/>
      <c r="B40" s="79"/>
      <c r="C40" s="79"/>
      <c r="D40" s="105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18" s="81" customFormat="1">
      <c r="A41" s="104"/>
      <c r="B41" s="79"/>
      <c r="C41" s="79"/>
      <c r="D41" s="105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18" s="81" customFormat="1">
      <c r="A42" s="104"/>
      <c r="B42" s="79"/>
      <c r="C42" s="79"/>
      <c r="D42" s="105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18" s="81" customFormat="1">
      <c r="A43" s="104"/>
      <c r="B43" s="79"/>
      <c r="C43" s="79"/>
      <c r="D43" s="105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18" s="81" customFormat="1">
      <c r="A44" s="104"/>
      <c r="B44" s="79"/>
      <c r="C44" s="79"/>
      <c r="D44" s="105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</row>
    <row r="45" spans="1:18" s="81" customFormat="1">
      <c r="A45" s="104"/>
      <c r="B45" s="79"/>
      <c r="C45" s="79"/>
      <c r="D45" s="105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</row>
    <row r="46" spans="1:18" s="81" customFormat="1">
      <c r="A46" s="104"/>
      <c r="B46" s="79"/>
      <c r="C46" s="79"/>
      <c r="D46" s="105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</row>
    <row r="47" spans="1:18" s="81" customFormat="1">
      <c r="A47" s="104"/>
      <c r="B47" s="79"/>
      <c r="C47" s="79"/>
      <c r="D47" s="105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</row>
    <row r="48" spans="1:18" s="81" customFormat="1">
      <c r="A48" s="104"/>
      <c r="B48" s="79"/>
      <c r="C48" s="79"/>
      <c r="D48" s="105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</row>
    <row r="49" spans="1:18" s="81" customFormat="1">
      <c r="A49" s="104"/>
      <c r="B49" s="79"/>
      <c r="C49" s="79"/>
      <c r="D49" s="105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</row>
    <row r="50" spans="1:18" s="81" customFormat="1">
      <c r="A50" s="104"/>
      <c r="B50" s="79"/>
      <c r="C50" s="79"/>
      <c r="D50" s="105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</row>
    <row r="51" spans="1:18" s="81" customFormat="1">
      <c r="A51" s="104"/>
      <c r="B51" s="79"/>
      <c r="C51" s="79"/>
      <c r="D51" s="105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</row>
    <row r="52" spans="1:18" s="81" customFormat="1">
      <c r="A52" s="104"/>
      <c r="B52" s="79"/>
      <c r="C52" s="79"/>
      <c r="D52" s="105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</row>
    <row r="53" spans="1:18" s="81" customFormat="1">
      <c r="A53" s="104"/>
      <c r="B53" s="79"/>
      <c r="C53" s="79"/>
      <c r="D53" s="105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</row>
    <row r="54" spans="1:18" s="81" customFormat="1">
      <c r="A54" s="104"/>
      <c r="B54" s="79"/>
      <c r="C54" s="79"/>
      <c r="D54" s="105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</row>
    <row r="55" spans="1:18" s="81" customFormat="1">
      <c r="A55" s="104"/>
      <c r="B55" s="79"/>
      <c r="C55" s="79"/>
      <c r="D55" s="105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</row>
    <row r="56" spans="1:18" s="81" customFormat="1">
      <c r="A56" s="104"/>
      <c r="B56" s="79"/>
      <c r="C56" s="79"/>
      <c r="D56" s="105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</row>
    <row r="57" spans="1:18" s="81" customFormat="1">
      <c r="A57" s="104"/>
      <c r="B57" s="79"/>
      <c r="C57" s="79"/>
      <c r="D57" s="105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</row>
    <row r="58" spans="1:18" s="81" customFormat="1">
      <c r="A58" s="104"/>
      <c r="B58" s="79"/>
      <c r="C58" s="79"/>
      <c r="D58" s="105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</row>
    <row r="59" spans="1:18" s="81" customFormat="1">
      <c r="A59" s="104"/>
      <c r="B59" s="79"/>
      <c r="C59" s="79"/>
      <c r="D59" s="105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</row>
    <row r="60" spans="1:18" s="81" customFormat="1">
      <c r="A60" s="104"/>
      <c r="B60" s="79"/>
      <c r="C60" s="79"/>
      <c r="D60" s="105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</row>
    <row r="61" spans="1:18" s="81" customFormat="1">
      <c r="A61" s="104"/>
      <c r="B61" s="79"/>
      <c r="C61" s="79"/>
      <c r="D61" s="105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</row>
    <row r="62" spans="1:18" s="81" customFormat="1">
      <c r="A62" s="104"/>
      <c r="B62" s="79"/>
      <c r="C62" s="79"/>
      <c r="D62" s="105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</row>
    <row r="63" spans="1:18" s="81" customFormat="1">
      <c r="A63" s="104"/>
      <c r="B63" s="79"/>
      <c r="C63" s="79"/>
      <c r="D63" s="105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</row>
    <row r="64" spans="1:18" s="81" customFormat="1">
      <c r="A64" s="104"/>
      <c r="B64" s="79"/>
      <c r="C64" s="79"/>
      <c r="D64" s="105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</row>
    <row r="65" spans="1:18" s="81" customFormat="1">
      <c r="A65" s="104"/>
      <c r="B65" s="79"/>
      <c r="C65" s="79"/>
      <c r="D65" s="105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</row>
    <row r="66" spans="1:18" s="81" customFormat="1">
      <c r="A66" s="104"/>
      <c r="B66" s="79"/>
      <c r="C66" s="79"/>
      <c r="D66" s="105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</row>
    <row r="67" spans="1:18" s="81" customFormat="1">
      <c r="A67" s="104"/>
      <c r="B67" s="79"/>
      <c r="C67" s="79"/>
      <c r="D67" s="105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</row>
    <row r="68" spans="1:18" s="81" customFormat="1">
      <c r="A68" s="104"/>
      <c r="B68" s="79"/>
      <c r="C68" s="79"/>
      <c r="D68" s="105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</row>
    <row r="69" spans="1:18" s="81" customFormat="1">
      <c r="A69" s="104"/>
      <c r="B69" s="79"/>
      <c r="C69" s="79"/>
      <c r="D69" s="105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</row>
    <row r="70" spans="1:18" s="81" customFormat="1">
      <c r="A70" s="104"/>
      <c r="B70" s="79"/>
      <c r="C70" s="79"/>
      <c r="D70" s="105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</row>
    <row r="71" spans="1:18" s="81" customFormat="1">
      <c r="A71" s="104"/>
      <c r="B71" s="79"/>
      <c r="C71" s="79"/>
      <c r="D71" s="105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</row>
    <row r="72" spans="1:18" s="81" customFormat="1">
      <c r="A72" s="104"/>
      <c r="B72" s="79"/>
      <c r="C72" s="79"/>
      <c r="D72" s="105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</row>
    <row r="73" spans="1:18" s="81" customFormat="1">
      <c r="A73" s="104"/>
      <c r="B73" s="79"/>
      <c r="C73" s="79"/>
      <c r="D73" s="105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</row>
  </sheetData>
  <mergeCells count="52">
    <mergeCell ref="GA5:GD5"/>
    <mergeCell ref="AQ5:AT5"/>
    <mergeCell ref="BO5:BR5"/>
    <mergeCell ref="CY5:DB5"/>
    <mergeCell ref="EA5:ED5"/>
    <mergeCell ref="CI5:CL5"/>
    <mergeCell ref="BS5:BV5"/>
    <mergeCell ref="CE5:CH5"/>
    <mergeCell ref="EE5:EH5"/>
    <mergeCell ref="CA5:CD5"/>
    <mergeCell ref="A7:A9"/>
    <mergeCell ref="K5:N5"/>
    <mergeCell ref="O5:R5"/>
    <mergeCell ref="B5:B6"/>
    <mergeCell ref="C5:F5"/>
    <mergeCell ref="G5:J5"/>
    <mergeCell ref="AE5:AH5"/>
    <mergeCell ref="BC5:BF5"/>
    <mergeCell ref="BG5:BJ5"/>
    <mergeCell ref="AM5:AP5"/>
    <mergeCell ref="AU5:AX5"/>
    <mergeCell ref="S5:V5"/>
    <mergeCell ref="W5:Z5"/>
    <mergeCell ref="AA5:AD5"/>
    <mergeCell ref="AY5:BB5"/>
    <mergeCell ref="AI5:AL5"/>
    <mergeCell ref="EU5:EX5"/>
    <mergeCell ref="CQ5:CT5"/>
    <mergeCell ref="DK5:DN5"/>
    <mergeCell ref="EI5:EL5"/>
    <mergeCell ref="CU5:CX5"/>
    <mergeCell ref="CM5:CP5"/>
    <mergeCell ref="FS5:FV5"/>
    <mergeCell ref="FO5:FR5"/>
    <mergeCell ref="FK5:FN5"/>
    <mergeCell ref="FG5:FJ5"/>
    <mergeCell ref="EY5:FB5"/>
    <mergeCell ref="BW5:BZ5"/>
    <mergeCell ref="EQ5:ET5"/>
    <mergeCell ref="EM5:EP5"/>
    <mergeCell ref="DG5:DJ5"/>
    <mergeCell ref="DO5:DR5"/>
    <mergeCell ref="FW5:FZ5"/>
    <mergeCell ref="A1:GF1"/>
    <mergeCell ref="A2:GF2"/>
    <mergeCell ref="A3:GF3"/>
    <mergeCell ref="GE5:GF5"/>
    <mergeCell ref="BK5:BN5"/>
    <mergeCell ref="FC5:FF5"/>
    <mergeCell ref="DS5:DV5"/>
    <mergeCell ref="DW5:DZ5"/>
    <mergeCell ref="DC5:DF5"/>
  </mergeCells>
  <phoneticPr fontId="0" type="noConversion"/>
  <pageMargins left="0.35433070866141736" right="0" top="0.55118110236220474" bottom="0.15748031496062992" header="0" footer="0"/>
  <pageSetup paperSize="9" orientation="landscape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>
    <tabColor indexed="15"/>
  </sheetPr>
  <dimension ref="A1:GF113"/>
  <sheetViews>
    <sheetView showRuler="0" zoomScaleNormal="100" zoomScaleSheetLayoutView="100" workbookViewId="0">
      <selection activeCell="GG7" sqref="GG7"/>
    </sheetView>
  </sheetViews>
  <sheetFormatPr defaultColWidth="12.85546875" defaultRowHeight="18"/>
  <cols>
    <col min="1" max="1" width="9.28515625" style="93" customWidth="1"/>
    <col min="2" max="2" width="13.42578125" style="107" customWidth="1"/>
    <col min="3" max="3" width="6.28515625" style="95" hidden="1" customWidth="1"/>
    <col min="4" max="4" width="6.28515625" style="108" hidden="1" customWidth="1"/>
    <col min="5" max="5" width="6.28515625" style="95" hidden="1" customWidth="1"/>
    <col min="6" max="6" width="6.28515625" style="118" hidden="1" customWidth="1"/>
    <col min="7" max="9" width="5.5703125" style="95" hidden="1" customWidth="1"/>
    <col min="10" max="10" width="5.5703125" style="119" hidden="1" customWidth="1"/>
    <col min="11" max="11" width="6.42578125" style="95" hidden="1" customWidth="1"/>
    <col min="12" max="13" width="6" style="95" hidden="1" customWidth="1"/>
    <col min="14" max="14" width="6" style="119" hidden="1" customWidth="1"/>
    <col min="15" max="17" width="6" style="95" hidden="1" customWidth="1"/>
    <col min="18" max="18" width="6" style="119" hidden="1" customWidth="1"/>
    <col min="19" max="86" width="6" style="97" hidden="1" customWidth="1"/>
    <col min="87" max="87" width="6.42578125" style="97" hidden="1" customWidth="1"/>
    <col min="88" max="89" width="6" style="97" hidden="1" customWidth="1"/>
    <col min="90" max="90" width="6.85546875" style="97" hidden="1" customWidth="1"/>
    <col min="91" max="91" width="6.42578125" style="97" hidden="1" customWidth="1"/>
    <col min="92" max="93" width="6" style="97" hidden="1" customWidth="1"/>
    <col min="94" max="94" width="6.85546875" style="97" hidden="1" customWidth="1"/>
    <col min="95" max="95" width="6.42578125" style="97" hidden="1" customWidth="1"/>
    <col min="96" max="97" width="6" style="97" hidden="1" customWidth="1"/>
    <col min="98" max="98" width="6.85546875" style="97" hidden="1" customWidth="1"/>
    <col min="99" max="99" width="6.42578125" style="97" hidden="1" customWidth="1"/>
    <col min="100" max="101" width="6" style="97" hidden="1" customWidth="1"/>
    <col min="102" max="102" width="6.85546875" style="97" hidden="1" customWidth="1"/>
    <col min="103" max="103" width="6.42578125" style="97" hidden="1" customWidth="1"/>
    <col min="104" max="105" width="6" style="97" hidden="1" customWidth="1"/>
    <col min="106" max="106" width="6.85546875" style="97" hidden="1" customWidth="1"/>
    <col min="107" max="107" width="6.42578125" style="97" hidden="1" customWidth="1"/>
    <col min="108" max="109" width="6" style="97" hidden="1" customWidth="1"/>
    <col min="110" max="110" width="6.85546875" style="97" hidden="1" customWidth="1"/>
    <col min="111" max="111" width="6.42578125" style="97" hidden="1" customWidth="1"/>
    <col min="112" max="113" width="6" style="97" hidden="1" customWidth="1"/>
    <col min="114" max="114" width="6.85546875" style="97" hidden="1" customWidth="1"/>
    <col min="115" max="115" width="6.42578125" style="97" hidden="1" customWidth="1"/>
    <col min="116" max="117" width="6" style="97" hidden="1" customWidth="1"/>
    <col min="118" max="118" width="6.85546875" style="97" hidden="1" customWidth="1"/>
    <col min="119" max="119" width="6.42578125" style="97" hidden="1" customWidth="1"/>
    <col min="120" max="121" width="6" style="97" hidden="1" customWidth="1"/>
    <col min="122" max="122" width="6.85546875" style="97" hidden="1" customWidth="1"/>
    <col min="123" max="123" width="6.42578125" style="97" hidden="1" customWidth="1"/>
    <col min="124" max="125" width="6" style="97" hidden="1" customWidth="1"/>
    <col min="126" max="126" width="6.85546875" style="97" hidden="1" customWidth="1"/>
    <col min="127" max="127" width="6.42578125" style="97" hidden="1" customWidth="1"/>
    <col min="128" max="129" width="6" style="97" hidden="1" customWidth="1"/>
    <col min="130" max="130" width="6.85546875" style="97" hidden="1" customWidth="1"/>
    <col min="131" max="131" width="6.42578125" style="97" hidden="1" customWidth="1"/>
    <col min="132" max="132" width="7.28515625" style="97" hidden="1" customWidth="1"/>
    <col min="133" max="133" width="6" style="97" hidden="1" customWidth="1"/>
    <col min="134" max="134" width="6.85546875" style="97" hidden="1" customWidth="1"/>
    <col min="135" max="135" width="6.42578125" style="97" hidden="1" customWidth="1"/>
    <col min="136" max="136" width="7.28515625" style="97" hidden="1" customWidth="1"/>
    <col min="137" max="137" width="6" style="97" hidden="1" customWidth="1"/>
    <col min="138" max="138" width="6.85546875" style="97" hidden="1" customWidth="1"/>
    <col min="139" max="139" width="6.42578125" style="97" hidden="1" customWidth="1"/>
    <col min="140" max="140" width="7.28515625" style="97" hidden="1" customWidth="1"/>
    <col min="141" max="141" width="6" style="97" hidden="1" customWidth="1"/>
    <col min="142" max="142" width="6.85546875" style="97" hidden="1" customWidth="1"/>
    <col min="143" max="143" width="6.42578125" style="97" hidden="1" customWidth="1"/>
    <col min="144" max="144" width="7.28515625" style="97" hidden="1" customWidth="1"/>
    <col min="145" max="145" width="5.140625" style="97" hidden="1" customWidth="1"/>
    <col min="146" max="146" width="6.85546875" style="97" hidden="1" customWidth="1"/>
    <col min="147" max="147" width="6.42578125" style="97" hidden="1" customWidth="1"/>
    <col min="148" max="148" width="7.28515625" style="97" hidden="1" customWidth="1"/>
    <col min="149" max="149" width="5.140625" style="97" hidden="1" customWidth="1"/>
    <col min="150" max="150" width="6.85546875" style="97" hidden="1" customWidth="1"/>
    <col min="151" max="151" width="6.42578125" style="97" hidden="1" customWidth="1"/>
    <col min="152" max="152" width="7.28515625" style="97" hidden="1" customWidth="1"/>
    <col min="153" max="153" width="5.140625" style="97" hidden="1" customWidth="1"/>
    <col min="154" max="154" width="6.85546875" style="97" hidden="1" customWidth="1"/>
    <col min="155" max="155" width="6.42578125" style="97" hidden="1" customWidth="1"/>
    <col min="156" max="156" width="0.140625" style="97" hidden="1" customWidth="1"/>
    <col min="157" max="157" width="5.140625" style="97" hidden="1" customWidth="1"/>
    <col min="158" max="158" width="6.85546875" style="97" hidden="1" customWidth="1"/>
    <col min="159" max="159" width="6.42578125" style="97" hidden="1" customWidth="1"/>
    <col min="160" max="160" width="7.28515625" style="97" hidden="1" customWidth="1"/>
    <col min="161" max="161" width="4.7109375" style="97" hidden="1" customWidth="1"/>
    <col min="162" max="162" width="6" style="97" hidden="1" customWidth="1"/>
    <col min="163" max="163" width="6.42578125" style="97" hidden="1" customWidth="1"/>
    <col min="164" max="164" width="6.7109375" style="97" hidden="1" customWidth="1"/>
    <col min="165" max="165" width="5.140625" style="97" hidden="1" customWidth="1"/>
    <col min="166" max="166" width="6.85546875" style="97" hidden="1" customWidth="1"/>
    <col min="167" max="167" width="6.42578125" style="97" hidden="1" customWidth="1"/>
    <col min="168" max="168" width="7.28515625" style="97" hidden="1" customWidth="1"/>
    <col min="169" max="169" width="5.140625" style="97" hidden="1" customWidth="1"/>
    <col min="170" max="170" width="6.28515625" style="97" hidden="1" customWidth="1"/>
    <col min="171" max="171" width="6.42578125" style="97" customWidth="1"/>
    <col min="172" max="172" width="6.7109375" style="97" customWidth="1"/>
    <col min="173" max="173" width="5.42578125" style="97" customWidth="1"/>
    <col min="174" max="174" width="6" style="97" customWidth="1"/>
    <col min="175" max="175" width="7.28515625" style="97" customWidth="1"/>
    <col min="176" max="176" width="6.85546875" style="97" customWidth="1"/>
    <col min="177" max="177" width="6" style="97" customWidth="1"/>
    <col min="178" max="178" width="7.5703125" style="97" customWidth="1"/>
    <col min="179" max="179" width="7.28515625" style="97" customWidth="1"/>
    <col min="180" max="180" width="6.85546875" style="97" customWidth="1"/>
    <col min="181" max="181" width="6" style="97" customWidth="1"/>
    <col min="182" max="182" width="6.5703125" style="97" customWidth="1"/>
    <col min="183" max="183" width="7.28515625" style="97" customWidth="1"/>
    <col min="184" max="184" width="6.85546875" style="97" customWidth="1"/>
    <col min="185" max="185" width="6" style="97" customWidth="1"/>
    <col min="186" max="186" width="6.5703125" style="97" customWidth="1"/>
    <col min="187" max="187" width="8.42578125" style="97" customWidth="1"/>
    <col min="188" max="188" width="6.85546875" style="97" customWidth="1"/>
    <col min="189" max="16384" width="12.85546875" style="97"/>
  </cols>
  <sheetData>
    <row r="1" spans="1:188" s="98" customFormat="1" ht="26.25">
      <c r="A1" s="731" t="s">
        <v>199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731"/>
      <c r="O1" s="731"/>
      <c r="P1" s="731"/>
      <c r="Q1" s="731"/>
      <c r="R1" s="731"/>
      <c r="S1" s="731"/>
      <c r="T1" s="731"/>
      <c r="U1" s="731"/>
      <c r="V1" s="731"/>
      <c r="W1" s="731"/>
      <c r="X1" s="731"/>
      <c r="Y1" s="731"/>
      <c r="Z1" s="731"/>
      <c r="AA1" s="731"/>
      <c r="AB1" s="731"/>
      <c r="AC1" s="731"/>
      <c r="AD1" s="731"/>
      <c r="AE1" s="731"/>
      <c r="AF1" s="731"/>
      <c r="AG1" s="731"/>
      <c r="AH1" s="731"/>
      <c r="AI1" s="731"/>
      <c r="AJ1" s="731"/>
      <c r="AK1" s="731"/>
      <c r="AL1" s="731"/>
      <c r="AM1" s="731"/>
      <c r="AN1" s="731"/>
      <c r="AO1" s="731"/>
      <c r="AP1" s="731"/>
      <c r="AQ1" s="731"/>
      <c r="AR1" s="731"/>
      <c r="AS1" s="731"/>
      <c r="AT1" s="731"/>
      <c r="AU1" s="731"/>
      <c r="AV1" s="731"/>
      <c r="AW1" s="731"/>
      <c r="AX1" s="731"/>
      <c r="AY1" s="731"/>
      <c r="AZ1" s="731"/>
      <c r="BA1" s="731"/>
      <c r="BB1" s="731"/>
      <c r="BC1" s="731"/>
      <c r="BD1" s="731"/>
      <c r="BE1" s="731"/>
      <c r="BF1" s="731"/>
      <c r="BG1" s="731"/>
      <c r="BH1" s="731"/>
      <c r="BI1" s="731"/>
      <c r="BJ1" s="731"/>
      <c r="BK1" s="731"/>
      <c r="BL1" s="731"/>
      <c r="BM1" s="731"/>
      <c r="BN1" s="731"/>
      <c r="BO1" s="731"/>
      <c r="BP1" s="731"/>
      <c r="BQ1" s="731"/>
      <c r="BR1" s="731"/>
      <c r="BS1" s="731"/>
      <c r="BT1" s="731"/>
      <c r="BU1" s="731"/>
      <c r="BV1" s="731"/>
      <c r="BW1" s="731"/>
      <c r="BX1" s="731"/>
      <c r="BY1" s="731"/>
      <c r="BZ1" s="731"/>
      <c r="CA1" s="731"/>
      <c r="CB1" s="731"/>
      <c r="CC1" s="731"/>
      <c r="CD1" s="731"/>
      <c r="CE1" s="731"/>
      <c r="CF1" s="731"/>
      <c r="CG1" s="731"/>
      <c r="CH1" s="731"/>
      <c r="CI1" s="731"/>
      <c r="CJ1" s="731"/>
      <c r="CK1" s="731"/>
      <c r="CL1" s="731"/>
      <c r="CM1" s="731"/>
      <c r="CN1" s="731"/>
      <c r="CO1" s="731"/>
      <c r="CP1" s="731"/>
      <c r="CQ1" s="731"/>
      <c r="CR1" s="731"/>
      <c r="CS1" s="731"/>
      <c r="CT1" s="731"/>
      <c r="CU1" s="731"/>
      <c r="CV1" s="731"/>
      <c r="CW1" s="731"/>
      <c r="CX1" s="731"/>
      <c r="CY1" s="731"/>
      <c r="CZ1" s="731"/>
      <c r="DA1" s="731"/>
      <c r="DB1" s="731"/>
      <c r="DC1" s="731"/>
      <c r="DD1" s="731"/>
      <c r="DE1" s="731"/>
      <c r="DF1" s="731"/>
      <c r="DG1" s="731"/>
      <c r="DH1" s="731"/>
      <c r="DI1" s="731"/>
      <c r="DJ1" s="731"/>
      <c r="DK1" s="731"/>
      <c r="DL1" s="731"/>
      <c r="DM1" s="731"/>
      <c r="DN1" s="731"/>
      <c r="DO1" s="731"/>
      <c r="DP1" s="731"/>
      <c r="DQ1" s="731"/>
      <c r="DR1" s="731"/>
      <c r="DS1" s="731"/>
      <c r="DT1" s="731"/>
      <c r="DU1" s="731"/>
      <c r="DV1" s="731"/>
      <c r="DW1" s="731"/>
      <c r="DX1" s="731"/>
      <c r="DY1" s="731"/>
      <c r="DZ1" s="731"/>
      <c r="EA1" s="731"/>
      <c r="EB1" s="731"/>
      <c r="EC1" s="731"/>
      <c r="ED1" s="731"/>
      <c r="EE1" s="731"/>
      <c r="EF1" s="731"/>
      <c r="EG1" s="731"/>
      <c r="EH1" s="731"/>
      <c r="EI1" s="731"/>
      <c r="EJ1" s="731"/>
      <c r="EK1" s="731"/>
      <c r="EL1" s="731"/>
      <c r="EM1" s="731"/>
      <c r="EN1" s="731"/>
      <c r="EO1" s="731"/>
      <c r="EP1" s="731"/>
      <c r="EQ1" s="731"/>
      <c r="ER1" s="731"/>
      <c r="ES1" s="731"/>
      <c r="ET1" s="731"/>
      <c r="EU1" s="731"/>
      <c r="EV1" s="731"/>
      <c r="EW1" s="731"/>
      <c r="EX1" s="731"/>
      <c r="EY1" s="731"/>
      <c r="EZ1" s="731"/>
      <c r="FA1" s="731"/>
      <c r="FB1" s="731"/>
      <c r="FC1" s="731"/>
      <c r="FD1" s="731"/>
      <c r="FE1" s="731"/>
      <c r="FF1" s="731"/>
      <c r="FG1" s="731"/>
      <c r="FH1" s="731"/>
      <c r="FI1" s="731"/>
      <c r="FJ1" s="731"/>
      <c r="FK1" s="731"/>
      <c r="FL1" s="731"/>
      <c r="FM1" s="731"/>
      <c r="FN1" s="731"/>
      <c r="FO1" s="731"/>
      <c r="FP1" s="731"/>
      <c r="FQ1" s="737"/>
      <c r="FR1" s="737"/>
      <c r="FS1" s="737"/>
      <c r="FT1" s="737"/>
      <c r="FU1" s="737"/>
      <c r="FV1" s="737"/>
      <c r="FW1" s="737"/>
      <c r="FX1" s="737"/>
      <c r="FY1" s="737"/>
      <c r="FZ1" s="737"/>
      <c r="GA1" s="737"/>
      <c r="GB1" s="737"/>
      <c r="GC1" s="737"/>
      <c r="GD1" s="737"/>
      <c r="GE1" s="737"/>
      <c r="GF1" s="737"/>
    </row>
    <row r="2" spans="1:188" s="98" customFormat="1" ht="26.25">
      <c r="A2" s="731" t="s">
        <v>221</v>
      </c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731"/>
      <c r="P2" s="731"/>
      <c r="Q2" s="731"/>
      <c r="R2" s="731"/>
      <c r="S2" s="731"/>
      <c r="T2" s="731"/>
      <c r="U2" s="731"/>
      <c r="V2" s="731"/>
      <c r="W2" s="731"/>
      <c r="X2" s="731"/>
      <c r="Y2" s="731"/>
      <c r="Z2" s="731"/>
      <c r="AA2" s="731"/>
      <c r="AB2" s="731"/>
      <c r="AC2" s="731"/>
      <c r="AD2" s="731"/>
      <c r="AE2" s="731"/>
      <c r="AF2" s="731"/>
      <c r="AG2" s="731"/>
      <c r="AH2" s="731"/>
      <c r="AI2" s="731"/>
      <c r="AJ2" s="731"/>
      <c r="AK2" s="731"/>
      <c r="AL2" s="731"/>
      <c r="AM2" s="731"/>
      <c r="AN2" s="731"/>
      <c r="AO2" s="731"/>
      <c r="AP2" s="731"/>
      <c r="AQ2" s="731"/>
      <c r="AR2" s="731"/>
      <c r="AS2" s="731"/>
      <c r="AT2" s="731"/>
      <c r="AU2" s="731"/>
      <c r="AV2" s="731"/>
      <c r="AW2" s="731"/>
      <c r="AX2" s="731"/>
      <c r="AY2" s="731"/>
      <c r="AZ2" s="731"/>
      <c r="BA2" s="731"/>
      <c r="BB2" s="731"/>
      <c r="BC2" s="731"/>
      <c r="BD2" s="731"/>
      <c r="BE2" s="731"/>
      <c r="BF2" s="731"/>
      <c r="BG2" s="731"/>
      <c r="BH2" s="731"/>
      <c r="BI2" s="731"/>
      <c r="BJ2" s="731"/>
      <c r="BK2" s="731"/>
      <c r="BL2" s="731"/>
      <c r="BM2" s="731"/>
      <c r="BN2" s="731"/>
      <c r="BO2" s="731"/>
      <c r="BP2" s="731"/>
      <c r="BQ2" s="731"/>
      <c r="BR2" s="731"/>
      <c r="BS2" s="731"/>
      <c r="BT2" s="731"/>
      <c r="BU2" s="731"/>
      <c r="BV2" s="731"/>
      <c r="BW2" s="731"/>
      <c r="BX2" s="731"/>
      <c r="BY2" s="731"/>
      <c r="BZ2" s="731"/>
      <c r="CA2" s="731"/>
      <c r="CB2" s="731"/>
      <c r="CC2" s="731"/>
      <c r="CD2" s="731"/>
      <c r="CE2" s="731"/>
      <c r="CF2" s="731"/>
      <c r="CG2" s="731"/>
      <c r="CH2" s="731"/>
      <c r="CI2" s="731"/>
      <c r="CJ2" s="731"/>
      <c r="CK2" s="731"/>
      <c r="CL2" s="731"/>
      <c r="CM2" s="731"/>
      <c r="CN2" s="731"/>
      <c r="CO2" s="731"/>
      <c r="CP2" s="731"/>
      <c r="CQ2" s="731"/>
      <c r="CR2" s="731"/>
      <c r="CS2" s="731"/>
      <c r="CT2" s="731"/>
      <c r="CU2" s="731"/>
      <c r="CV2" s="731"/>
      <c r="CW2" s="731"/>
      <c r="CX2" s="731"/>
      <c r="CY2" s="731"/>
      <c r="CZ2" s="731"/>
      <c r="DA2" s="731"/>
      <c r="DB2" s="731"/>
      <c r="DC2" s="731"/>
      <c r="DD2" s="731"/>
      <c r="DE2" s="731"/>
      <c r="DF2" s="731"/>
      <c r="DG2" s="731"/>
      <c r="DH2" s="731"/>
      <c r="DI2" s="731"/>
      <c r="DJ2" s="731"/>
      <c r="DK2" s="731"/>
      <c r="DL2" s="731"/>
      <c r="DM2" s="731"/>
      <c r="DN2" s="731"/>
      <c r="DO2" s="731"/>
      <c r="DP2" s="731"/>
      <c r="DQ2" s="731"/>
      <c r="DR2" s="731"/>
      <c r="DS2" s="731"/>
      <c r="DT2" s="731"/>
      <c r="DU2" s="731"/>
      <c r="DV2" s="731"/>
      <c r="DW2" s="731"/>
      <c r="DX2" s="731"/>
      <c r="DY2" s="731"/>
      <c r="DZ2" s="731"/>
      <c r="EA2" s="731"/>
      <c r="EB2" s="731"/>
      <c r="EC2" s="731"/>
      <c r="ED2" s="731"/>
      <c r="EE2" s="731"/>
      <c r="EF2" s="731"/>
      <c r="EG2" s="731"/>
      <c r="EH2" s="731"/>
      <c r="EI2" s="731"/>
      <c r="EJ2" s="731"/>
      <c r="EK2" s="731"/>
      <c r="EL2" s="731"/>
      <c r="EM2" s="731"/>
      <c r="EN2" s="731"/>
      <c r="EO2" s="731"/>
      <c r="EP2" s="731"/>
      <c r="EQ2" s="731"/>
      <c r="ER2" s="731"/>
      <c r="ES2" s="731"/>
      <c r="ET2" s="731"/>
      <c r="EU2" s="731"/>
      <c r="EV2" s="731"/>
      <c r="EW2" s="731"/>
      <c r="EX2" s="731"/>
      <c r="EY2" s="731"/>
      <c r="EZ2" s="731"/>
      <c r="FA2" s="731"/>
      <c r="FB2" s="731"/>
      <c r="FC2" s="731"/>
      <c r="FD2" s="731"/>
      <c r="FE2" s="731"/>
      <c r="FF2" s="731"/>
      <c r="FG2" s="731"/>
      <c r="FH2" s="731"/>
      <c r="FI2" s="731"/>
      <c r="FJ2" s="731"/>
      <c r="FK2" s="731"/>
      <c r="FL2" s="731"/>
      <c r="FM2" s="731"/>
      <c r="FN2" s="731"/>
      <c r="FO2" s="731"/>
      <c r="FP2" s="731"/>
      <c r="FQ2" s="737"/>
      <c r="FR2" s="737"/>
      <c r="FS2" s="737"/>
      <c r="FT2" s="737"/>
      <c r="FU2" s="737"/>
      <c r="FV2" s="737"/>
      <c r="FW2" s="737"/>
      <c r="FX2" s="737"/>
      <c r="FY2" s="737"/>
      <c r="FZ2" s="737"/>
      <c r="GA2" s="737"/>
      <c r="GB2" s="737"/>
      <c r="GC2" s="737"/>
      <c r="GD2" s="737"/>
      <c r="GE2" s="737"/>
      <c r="GF2" s="737"/>
    </row>
    <row r="3" spans="1:188" s="98" customFormat="1" ht="27" customHeight="1">
      <c r="A3" s="731" t="s">
        <v>392</v>
      </c>
      <c r="B3" s="731"/>
      <c r="C3" s="731"/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1"/>
      <c r="P3" s="731"/>
      <c r="Q3" s="731"/>
      <c r="R3" s="731"/>
      <c r="S3" s="731"/>
      <c r="T3" s="731"/>
      <c r="U3" s="731"/>
      <c r="V3" s="731"/>
      <c r="W3" s="731"/>
      <c r="X3" s="731"/>
      <c r="Y3" s="731"/>
      <c r="Z3" s="731"/>
      <c r="AA3" s="731"/>
      <c r="AB3" s="731"/>
      <c r="AC3" s="731"/>
      <c r="AD3" s="731"/>
      <c r="AE3" s="731"/>
      <c r="AF3" s="731"/>
      <c r="AG3" s="731"/>
      <c r="AH3" s="731"/>
      <c r="AI3" s="731"/>
      <c r="AJ3" s="731"/>
      <c r="AK3" s="731"/>
      <c r="AL3" s="731"/>
      <c r="AM3" s="731"/>
      <c r="AN3" s="731"/>
      <c r="AO3" s="731"/>
      <c r="AP3" s="731"/>
      <c r="AQ3" s="731"/>
      <c r="AR3" s="731"/>
      <c r="AS3" s="731"/>
      <c r="AT3" s="731"/>
      <c r="AU3" s="731"/>
      <c r="AV3" s="731"/>
      <c r="AW3" s="731"/>
      <c r="AX3" s="731"/>
      <c r="AY3" s="731"/>
      <c r="AZ3" s="731"/>
      <c r="BA3" s="731"/>
      <c r="BB3" s="731"/>
      <c r="BC3" s="731"/>
      <c r="BD3" s="731"/>
      <c r="BE3" s="731"/>
      <c r="BF3" s="731"/>
      <c r="BG3" s="731"/>
      <c r="BH3" s="731"/>
      <c r="BI3" s="731"/>
      <c r="BJ3" s="731"/>
      <c r="BK3" s="731"/>
      <c r="BL3" s="731"/>
      <c r="BM3" s="731"/>
      <c r="BN3" s="731"/>
      <c r="BO3" s="731"/>
      <c r="BP3" s="731"/>
      <c r="BQ3" s="731"/>
      <c r="BR3" s="731"/>
      <c r="BS3" s="731"/>
      <c r="BT3" s="731"/>
      <c r="BU3" s="731"/>
      <c r="BV3" s="731"/>
      <c r="BW3" s="731"/>
      <c r="BX3" s="731"/>
      <c r="BY3" s="731"/>
      <c r="BZ3" s="731"/>
      <c r="CA3" s="731"/>
      <c r="CB3" s="731"/>
      <c r="CC3" s="731"/>
      <c r="CD3" s="731"/>
      <c r="CE3" s="731"/>
      <c r="CF3" s="731"/>
      <c r="CG3" s="731"/>
      <c r="CH3" s="731"/>
      <c r="CI3" s="731"/>
      <c r="CJ3" s="731"/>
      <c r="CK3" s="731"/>
      <c r="CL3" s="731"/>
      <c r="CM3" s="731"/>
      <c r="CN3" s="731"/>
      <c r="CO3" s="731"/>
      <c r="CP3" s="731"/>
      <c r="CQ3" s="731"/>
      <c r="CR3" s="731"/>
      <c r="CS3" s="731"/>
      <c r="CT3" s="731"/>
      <c r="CU3" s="731"/>
      <c r="CV3" s="731"/>
      <c r="CW3" s="731"/>
      <c r="CX3" s="731"/>
      <c r="CY3" s="731"/>
      <c r="CZ3" s="731"/>
      <c r="DA3" s="731"/>
      <c r="DB3" s="731"/>
      <c r="DC3" s="731"/>
      <c r="DD3" s="731"/>
      <c r="DE3" s="731"/>
      <c r="DF3" s="731"/>
      <c r="DG3" s="731"/>
      <c r="DH3" s="731"/>
      <c r="DI3" s="731"/>
      <c r="DJ3" s="731"/>
      <c r="DK3" s="731"/>
      <c r="DL3" s="731"/>
      <c r="DM3" s="731"/>
      <c r="DN3" s="731"/>
      <c r="DO3" s="731"/>
      <c r="DP3" s="731"/>
      <c r="DQ3" s="731"/>
      <c r="DR3" s="731"/>
      <c r="DS3" s="731"/>
      <c r="DT3" s="731"/>
      <c r="DU3" s="731"/>
      <c r="DV3" s="731"/>
      <c r="DW3" s="731"/>
      <c r="DX3" s="731"/>
      <c r="DY3" s="731"/>
      <c r="DZ3" s="731"/>
      <c r="EA3" s="731"/>
      <c r="EB3" s="731"/>
      <c r="EC3" s="731"/>
      <c r="ED3" s="731"/>
      <c r="EE3" s="731"/>
      <c r="EF3" s="731"/>
      <c r="EG3" s="731"/>
      <c r="EH3" s="731"/>
      <c r="EI3" s="731"/>
      <c r="EJ3" s="731"/>
      <c r="EK3" s="731"/>
      <c r="EL3" s="731"/>
      <c r="EM3" s="731"/>
      <c r="EN3" s="731"/>
      <c r="EO3" s="731"/>
      <c r="EP3" s="731"/>
      <c r="EQ3" s="731"/>
      <c r="ER3" s="731"/>
      <c r="ES3" s="731"/>
      <c r="ET3" s="731"/>
      <c r="EU3" s="731"/>
      <c r="EV3" s="731"/>
      <c r="EW3" s="731"/>
      <c r="EX3" s="731"/>
      <c r="EY3" s="731"/>
      <c r="EZ3" s="731"/>
      <c r="FA3" s="731"/>
      <c r="FB3" s="731"/>
      <c r="FC3" s="731"/>
      <c r="FD3" s="731"/>
      <c r="FE3" s="731"/>
      <c r="FF3" s="731"/>
      <c r="FG3" s="731"/>
      <c r="FH3" s="731"/>
      <c r="FI3" s="731"/>
      <c r="FJ3" s="731"/>
      <c r="FK3" s="731"/>
      <c r="FL3" s="731"/>
      <c r="FM3" s="731"/>
      <c r="FN3" s="731"/>
      <c r="FO3" s="731"/>
      <c r="FP3" s="731"/>
      <c r="FQ3" s="737"/>
      <c r="FR3" s="737"/>
      <c r="FS3" s="737"/>
      <c r="FT3" s="737"/>
      <c r="FU3" s="737"/>
      <c r="FV3" s="737"/>
      <c r="FW3" s="737"/>
      <c r="FX3" s="737"/>
      <c r="FY3" s="737"/>
      <c r="FZ3" s="737"/>
      <c r="GA3" s="737"/>
      <c r="GB3" s="737"/>
      <c r="GC3" s="737"/>
      <c r="GD3" s="737"/>
      <c r="GE3" s="737"/>
      <c r="GF3" s="737"/>
    </row>
    <row r="4" spans="1:188" s="98" customFormat="1" ht="21.75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88" s="67" customFormat="1" ht="30.75" customHeight="1">
      <c r="A5" s="109" t="s">
        <v>82</v>
      </c>
      <c r="B5" s="745" t="s">
        <v>83</v>
      </c>
      <c r="C5" s="738">
        <v>239516</v>
      </c>
      <c r="D5" s="739"/>
      <c r="E5" s="739"/>
      <c r="F5" s="740"/>
      <c r="G5" s="738">
        <v>239523</v>
      </c>
      <c r="H5" s="739"/>
      <c r="I5" s="739"/>
      <c r="J5" s="740"/>
      <c r="K5" s="738">
        <v>239530</v>
      </c>
      <c r="L5" s="739"/>
      <c r="M5" s="739"/>
      <c r="N5" s="740"/>
      <c r="O5" s="738">
        <v>239537</v>
      </c>
      <c r="P5" s="739"/>
      <c r="Q5" s="739"/>
      <c r="R5" s="740"/>
      <c r="S5" s="738">
        <v>239544</v>
      </c>
      <c r="T5" s="739"/>
      <c r="U5" s="739"/>
      <c r="V5" s="740"/>
      <c r="W5" s="738">
        <v>239551</v>
      </c>
      <c r="X5" s="739"/>
      <c r="Y5" s="739"/>
      <c r="Z5" s="740"/>
      <c r="AA5" s="738">
        <v>239558</v>
      </c>
      <c r="AB5" s="739"/>
      <c r="AC5" s="739"/>
      <c r="AD5" s="740"/>
      <c r="AE5" s="738">
        <v>239565</v>
      </c>
      <c r="AF5" s="739"/>
      <c r="AG5" s="739"/>
      <c r="AH5" s="740"/>
      <c r="AI5" s="738">
        <v>20426</v>
      </c>
      <c r="AJ5" s="739"/>
      <c r="AK5" s="739"/>
      <c r="AL5" s="740"/>
      <c r="AM5" s="738">
        <v>20434</v>
      </c>
      <c r="AN5" s="739"/>
      <c r="AO5" s="739"/>
      <c r="AP5" s="740"/>
      <c r="AQ5" s="738">
        <v>20440</v>
      </c>
      <c r="AR5" s="739"/>
      <c r="AS5" s="739"/>
      <c r="AT5" s="740"/>
      <c r="AU5" s="738">
        <v>20447</v>
      </c>
      <c r="AV5" s="739"/>
      <c r="AW5" s="739"/>
      <c r="AX5" s="740"/>
      <c r="AY5" s="738">
        <v>239602</v>
      </c>
      <c r="AZ5" s="739"/>
      <c r="BA5" s="739"/>
      <c r="BB5" s="740"/>
      <c r="BC5" s="738">
        <v>239607</v>
      </c>
      <c r="BD5" s="739"/>
      <c r="BE5" s="739"/>
      <c r="BF5" s="740"/>
      <c r="BG5" s="738">
        <v>239614</v>
      </c>
      <c r="BH5" s="739"/>
      <c r="BI5" s="739"/>
      <c r="BJ5" s="740"/>
      <c r="BK5" s="738">
        <v>239621</v>
      </c>
      <c r="BL5" s="739"/>
      <c r="BM5" s="739"/>
      <c r="BN5" s="740"/>
      <c r="BO5" s="738">
        <v>239628</v>
      </c>
      <c r="BP5" s="739"/>
      <c r="BQ5" s="739"/>
      <c r="BR5" s="740"/>
      <c r="BS5" s="738">
        <v>239635</v>
      </c>
      <c r="BT5" s="739"/>
      <c r="BU5" s="739"/>
      <c r="BV5" s="740"/>
      <c r="BW5" s="738">
        <v>239642</v>
      </c>
      <c r="BX5" s="739"/>
      <c r="BY5" s="739"/>
      <c r="BZ5" s="740"/>
      <c r="CA5" s="738">
        <v>239649</v>
      </c>
      <c r="CB5" s="739"/>
      <c r="CC5" s="739"/>
      <c r="CD5" s="740"/>
      <c r="CE5" s="738">
        <v>239657</v>
      </c>
      <c r="CF5" s="739"/>
      <c r="CG5" s="739"/>
      <c r="CH5" s="740"/>
      <c r="CI5" s="738">
        <v>239664</v>
      </c>
      <c r="CJ5" s="739"/>
      <c r="CK5" s="739"/>
      <c r="CL5" s="740"/>
      <c r="CM5" s="738">
        <v>239671</v>
      </c>
      <c r="CN5" s="739"/>
      <c r="CO5" s="739"/>
      <c r="CP5" s="740"/>
      <c r="CQ5" s="738">
        <v>239678</v>
      </c>
      <c r="CR5" s="739"/>
      <c r="CS5" s="739"/>
      <c r="CT5" s="740"/>
      <c r="CU5" s="738">
        <v>239685</v>
      </c>
      <c r="CV5" s="739"/>
      <c r="CW5" s="739"/>
      <c r="CX5" s="740"/>
      <c r="CY5" s="738">
        <v>239692</v>
      </c>
      <c r="CZ5" s="739"/>
      <c r="DA5" s="739"/>
      <c r="DB5" s="740"/>
      <c r="DC5" s="738">
        <v>239700</v>
      </c>
      <c r="DD5" s="739"/>
      <c r="DE5" s="739"/>
      <c r="DF5" s="740"/>
      <c r="DG5" s="738">
        <v>239708</v>
      </c>
      <c r="DH5" s="739"/>
      <c r="DI5" s="739"/>
      <c r="DJ5" s="740"/>
      <c r="DK5" s="738">
        <v>239713</v>
      </c>
      <c r="DL5" s="739"/>
      <c r="DM5" s="739"/>
      <c r="DN5" s="740"/>
      <c r="DO5" s="738">
        <v>239720</v>
      </c>
      <c r="DP5" s="739"/>
      <c r="DQ5" s="739"/>
      <c r="DR5" s="740"/>
      <c r="DS5" s="738">
        <v>239728</v>
      </c>
      <c r="DT5" s="739"/>
      <c r="DU5" s="739"/>
      <c r="DV5" s="740"/>
      <c r="DW5" s="738">
        <v>239735</v>
      </c>
      <c r="DX5" s="739"/>
      <c r="DY5" s="739"/>
      <c r="DZ5" s="740"/>
      <c r="EA5" s="738">
        <v>239741</v>
      </c>
      <c r="EB5" s="739"/>
      <c r="EC5" s="739"/>
      <c r="ED5" s="740"/>
      <c r="EE5" s="738">
        <v>239748</v>
      </c>
      <c r="EF5" s="739"/>
      <c r="EG5" s="739"/>
      <c r="EH5" s="740"/>
      <c r="EI5" s="738">
        <v>239755</v>
      </c>
      <c r="EJ5" s="739"/>
      <c r="EK5" s="739"/>
      <c r="EL5" s="740"/>
      <c r="EM5" s="738">
        <v>239762</v>
      </c>
      <c r="EN5" s="739"/>
      <c r="EO5" s="739"/>
      <c r="EP5" s="740"/>
      <c r="EQ5" s="738">
        <v>239769</v>
      </c>
      <c r="ER5" s="739"/>
      <c r="ES5" s="739"/>
      <c r="ET5" s="740"/>
      <c r="EU5" s="738">
        <v>239776</v>
      </c>
      <c r="EV5" s="739"/>
      <c r="EW5" s="739"/>
      <c r="EX5" s="740"/>
      <c r="EY5" s="738">
        <v>239783</v>
      </c>
      <c r="EZ5" s="739"/>
      <c r="FA5" s="739"/>
      <c r="FB5" s="740"/>
      <c r="FC5" s="738">
        <v>239790</v>
      </c>
      <c r="FD5" s="739"/>
      <c r="FE5" s="739"/>
      <c r="FF5" s="740"/>
      <c r="FG5" s="738">
        <v>239797</v>
      </c>
      <c r="FH5" s="739"/>
      <c r="FI5" s="739"/>
      <c r="FJ5" s="740"/>
      <c r="FK5" s="738">
        <v>239806</v>
      </c>
      <c r="FL5" s="739"/>
      <c r="FM5" s="739"/>
      <c r="FN5" s="740"/>
      <c r="FO5" s="738">
        <v>239811</v>
      </c>
      <c r="FP5" s="739"/>
      <c r="FQ5" s="739"/>
      <c r="FR5" s="740"/>
      <c r="FS5" s="738">
        <v>239818</v>
      </c>
      <c r="FT5" s="739"/>
      <c r="FU5" s="739"/>
      <c r="FV5" s="740"/>
      <c r="FW5" s="738">
        <v>239826</v>
      </c>
      <c r="FX5" s="739"/>
      <c r="FY5" s="739"/>
      <c r="FZ5" s="740"/>
      <c r="GA5" s="738">
        <v>239832</v>
      </c>
      <c r="GB5" s="739"/>
      <c r="GC5" s="739"/>
      <c r="GD5" s="740"/>
      <c r="GE5" s="748" t="s">
        <v>84</v>
      </c>
      <c r="GF5" s="749"/>
    </row>
    <row r="6" spans="1:188" s="67" customFormat="1" ht="45.75" customHeight="1">
      <c r="A6" s="209" t="s">
        <v>218</v>
      </c>
      <c r="B6" s="746"/>
      <c r="C6" s="68" t="s">
        <v>85</v>
      </c>
      <c r="D6" s="99" t="s">
        <v>86</v>
      </c>
      <c r="E6" s="68" t="s">
        <v>11</v>
      </c>
      <c r="F6" s="68" t="s">
        <v>87</v>
      </c>
      <c r="G6" s="68" t="s">
        <v>85</v>
      </c>
      <c r="H6" s="68" t="s">
        <v>86</v>
      </c>
      <c r="I6" s="68" t="s">
        <v>11</v>
      </c>
      <c r="J6" s="69" t="s">
        <v>87</v>
      </c>
      <c r="K6" s="68" t="s">
        <v>85</v>
      </c>
      <c r="L6" s="68" t="s">
        <v>86</v>
      </c>
      <c r="M6" s="68" t="s">
        <v>11</v>
      </c>
      <c r="N6" s="69" t="s">
        <v>87</v>
      </c>
      <c r="O6" s="68" t="s">
        <v>85</v>
      </c>
      <c r="P6" s="68" t="s">
        <v>86</v>
      </c>
      <c r="Q6" s="68" t="s">
        <v>11</v>
      </c>
      <c r="R6" s="69" t="s">
        <v>87</v>
      </c>
      <c r="S6" s="68" t="s">
        <v>85</v>
      </c>
      <c r="T6" s="68" t="s">
        <v>86</v>
      </c>
      <c r="U6" s="68" t="s">
        <v>11</v>
      </c>
      <c r="V6" s="69" t="s">
        <v>87</v>
      </c>
      <c r="W6" s="68" t="s">
        <v>85</v>
      </c>
      <c r="X6" s="68" t="s">
        <v>86</v>
      </c>
      <c r="Y6" s="68" t="s">
        <v>11</v>
      </c>
      <c r="Z6" s="69" t="s">
        <v>87</v>
      </c>
      <c r="AA6" s="68" t="s">
        <v>85</v>
      </c>
      <c r="AB6" s="68" t="s">
        <v>86</v>
      </c>
      <c r="AC6" s="68" t="s">
        <v>11</v>
      </c>
      <c r="AD6" s="69" t="s">
        <v>87</v>
      </c>
      <c r="AE6" s="68" t="s">
        <v>85</v>
      </c>
      <c r="AF6" s="68" t="s">
        <v>86</v>
      </c>
      <c r="AG6" s="68" t="s">
        <v>11</v>
      </c>
      <c r="AH6" s="69" t="s">
        <v>87</v>
      </c>
      <c r="AI6" s="68" t="s">
        <v>85</v>
      </c>
      <c r="AJ6" s="68" t="s">
        <v>86</v>
      </c>
      <c r="AK6" s="68" t="s">
        <v>11</v>
      </c>
      <c r="AL6" s="69" t="s">
        <v>87</v>
      </c>
      <c r="AM6" s="68" t="s">
        <v>85</v>
      </c>
      <c r="AN6" s="68" t="s">
        <v>86</v>
      </c>
      <c r="AO6" s="68" t="s">
        <v>11</v>
      </c>
      <c r="AP6" s="69" t="s">
        <v>87</v>
      </c>
      <c r="AQ6" s="68" t="s">
        <v>85</v>
      </c>
      <c r="AR6" s="68" t="s">
        <v>86</v>
      </c>
      <c r="AS6" s="68" t="s">
        <v>11</v>
      </c>
      <c r="AT6" s="69" t="s">
        <v>87</v>
      </c>
      <c r="AU6" s="68" t="s">
        <v>85</v>
      </c>
      <c r="AV6" s="68" t="s">
        <v>86</v>
      </c>
      <c r="AW6" s="68" t="s">
        <v>11</v>
      </c>
      <c r="AX6" s="69" t="s">
        <v>87</v>
      </c>
      <c r="AY6" s="68" t="s">
        <v>85</v>
      </c>
      <c r="AZ6" s="68" t="s">
        <v>86</v>
      </c>
      <c r="BA6" s="68" t="s">
        <v>11</v>
      </c>
      <c r="BB6" s="69" t="s">
        <v>87</v>
      </c>
      <c r="BC6" s="68" t="s">
        <v>85</v>
      </c>
      <c r="BD6" s="68" t="s">
        <v>86</v>
      </c>
      <c r="BE6" s="68" t="s">
        <v>11</v>
      </c>
      <c r="BF6" s="69" t="s">
        <v>87</v>
      </c>
      <c r="BG6" s="68" t="s">
        <v>85</v>
      </c>
      <c r="BH6" s="68" t="s">
        <v>86</v>
      </c>
      <c r="BI6" s="68" t="s">
        <v>11</v>
      </c>
      <c r="BJ6" s="69" t="s">
        <v>87</v>
      </c>
      <c r="BK6" s="68" t="s">
        <v>85</v>
      </c>
      <c r="BL6" s="68" t="s">
        <v>86</v>
      </c>
      <c r="BM6" s="68" t="s">
        <v>11</v>
      </c>
      <c r="BN6" s="69" t="s">
        <v>87</v>
      </c>
      <c r="BO6" s="68" t="s">
        <v>85</v>
      </c>
      <c r="BP6" s="68" t="s">
        <v>86</v>
      </c>
      <c r="BQ6" s="68" t="s">
        <v>11</v>
      </c>
      <c r="BR6" s="69" t="s">
        <v>87</v>
      </c>
      <c r="BS6" s="68" t="s">
        <v>85</v>
      </c>
      <c r="BT6" s="68" t="s">
        <v>86</v>
      </c>
      <c r="BU6" s="68" t="s">
        <v>11</v>
      </c>
      <c r="BV6" s="69" t="s">
        <v>87</v>
      </c>
      <c r="BW6" s="68" t="s">
        <v>85</v>
      </c>
      <c r="BX6" s="68" t="s">
        <v>86</v>
      </c>
      <c r="BY6" s="68" t="s">
        <v>11</v>
      </c>
      <c r="BZ6" s="69" t="s">
        <v>87</v>
      </c>
      <c r="CA6" s="68" t="s">
        <v>85</v>
      </c>
      <c r="CB6" s="68" t="s">
        <v>86</v>
      </c>
      <c r="CC6" s="68" t="s">
        <v>11</v>
      </c>
      <c r="CD6" s="69" t="s">
        <v>87</v>
      </c>
      <c r="CE6" s="68" t="s">
        <v>85</v>
      </c>
      <c r="CF6" s="68" t="s">
        <v>86</v>
      </c>
      <c r="CG6" s="68" t="s">
        <v>11</v>
      </c>
      <c r="CH6" s="69" t="s">
        <v>87</v>
      </c>
      <c r="CI6" s="68" t="s">
        <v>85</v>
      </c>
      <c r="CJ6" s="68" t="s">
        <v>86</v>
      </c>
      <c r="CK6" s="68" t="s">
        <v>11</v>
      </c>
      <c r="CL6" s="69" t="s">
        <v>87</v>
      </c>
      <c r="CM6" s="68" t="s">
        <v>85</v>
      </c>
      <c r="CN6" s="68" t="s">
        <v>86</v>
      </c>
      <c r="CO6" s="68" t="s">
        <v>11</v>
      </c>
      <c r="CP6" s="69" t="s">
        <v>87</v>
      </c>
      <c r="CQ6" s="68" t="s">
        <v>85</v>
      </c>
      <c r="CR6" s="68" t="s">
        <v>86</v>
      </c>
      <c r="CS6" s="68" t="s">
        <v>11</v>
      </c>
      <c r="CT6" s="69" t="s">
        <v>87</v>
      </c>
      <c r="CU6" s="68" t="s">
        <v>85</v>
      </c>
      <c r="CV6" s="68" t="s">
        <v>86</v>
      </c>
      <c r="CW6" s="68" t="s">
        <v>11</v>
      </c>
      <c r="CX6" s="69" t="s">
        <v>87</v>
      </c>
      <c r="CY6" s="68" t="s">
        <v>85</v>
      </c>
      <c r="CZ6" s="68" t="s">
        <v>86</v>
      </c>
      <c r="DA6" s="68" t="s">
        <v>11</v>
      </c>
      <c r="DB6" s="69" t="s">
        <v>87</v>
      </c>
      <c r="DC6" s="68" t="s">
        <v>85</v>
      </c>
      <c r="DD6" s="68" t="s">
        <v>86</v>
      </c>
      <c r="DE6" s="68" t="s">
        <v>11</v>
      </c>
      <c r="DF6" s="69" t="s">
        <v>87</v>
      </c>
      <c r="DG6" s="68" t="s">
        <v>85</v>
      </c>
      <c r="DH6" s="68" t="s">
        <v>86</v>
      </c>
      <c r="DI6" s="68" t="s">
        <v>11</v>
      </c>
      <c r="DJ6" s="69" t="s">
        <v>87</v>
      </c>
      <c r="DK6" s="68" t="s">
        <v>85</v>
      </c>
      <c r="DL6" s="68" t="s">
        <v>86</v>
      </c>
      <c r="DM6" s="68" t="s">
        <v>11</v>
      </c>
      <c r="DN6" s="69" t="s">
        <v>87</v>
      </c>
      <c r="DO6" s="68" t="s">
        <v>85</v>
      </c>
      <c r="DP6" s="68" t="s">
        <v>86</v>
      </c>
      <c r="DQ6" s="68" t="s">
        <v>11</v>
      </c>
      <c r="DR6" s="69" t="s">
        <v>87</v>
      </c>
      <c r="DS6" s="68" t="s">
        <v>85</v>
      </c>
      <c r="DT6" s="68" t="s">
        <v>86</v>
      </c>
      <c r="DU6" s="68" t="s">
        <v>11</v>
      </c>
      <c r="DV6" s="69" t="s">
        <v>87</v>
      </c>
      <c r="DW6" s="68" t="s">
        <v>85</v>
      </c>
      <c r="DX6" s="68" t="s">
        <v>86</v>
      </c>
      <c r="DY6" s="68" t="s">
        <v>11</v>
      </c>
      <c r="DZ6" s="69" t="s">
        <v>87</v>
      </c>
      <c r="EA6" s="68" t="s">
        <v>85</v>
      </c>
      <c r="EB6" s="68" t="s">
        <v>86</v>
      </c>
      <c r="EC6" s="68" t="s">
        <v>11</v>
      </c>
      <c r="ED6" s="69" t="s">
        <v>87</v>
      </c>
      <c r="EE6" s="68" t="s">
        <v>85</v>
      </c>
      <c r="EF6" s="68" t="s">
        <v>86</v>
      </c>
      <c r="EG6" s="68" t="s">
        <v>11</v>
      </c>
      <c r="EH6" s="69" t="s">
        <v>87</v>
      </c>
      <c r="EI6" s="68" t="s">
        <v>85</v>
      </c>
      <c r="EJ6" s="68" t="s">
        <v>86</v>
      </c>
      <c r="EK6" s="68" t="s">
        <v>11</v>
      </c>
      <c r="EL6" s="69" t="s">
        <v>87</v>
      </c>
      <c r="EM6" s="68" t="s">
        <v>85</v>
      </c>
      <c r="EN6" s="68" t="s">
        <v>86</v>
      </c>
      <c r="EO6" s="68" t="s">
        <v>11</v>
      </c>
      <c r="EP6" s="69" t="s">
        <v>87</v>
      </c>
      <c r="EQ6" s="68" t="s">
        <v>85</v>
      </c>
      <c r="ER6" s="68" t="s">
        <v>86</v>
      </c>
      <c r="ES6" s="68" t="s">
        <v>11</v>
      </c>
      <c r="ET6" s="69" t="s">
        <v>87</v>
      </c>
      <c r="EU6" s="68" t="s">
        <v>85</v>
      </c>
      <c r="EV6" s="68" t="s">
        <v>86</v>
      </c>
      <c r="EW6" s="68" t="s">
        <v>11</v>
      </c>
      <c r="EX6" s="69" t="s">
        <v>87</v>
      </c>
      <c r="EY6" s="68" t="s">
        <v>85</v>
      </c>
      <c r="EZ6" s="68" t="s">
        <v>86</v>
      </c>
      <c r="FA6" s="68" t="s">
        <v>11</v>
      </c>
      <c r="FB6" s="69" t="s">
        <v>87</v>
      </c>
      <c r="FC6" s="68" t="s">
        <v>85</v>
      </c>
      <c r="FD6" s="68" t="s">
        <v>86</v>
      </c>
      <c r="FE6" s="68" t="s">
        <v>11</v>
      </c>
      <c r="FF6" s="69" t="s">
        <v>87</v>
      </c>
      <c r="FG6" s="68" t="s">
        <v>85</v>
      </c>
      <c r="FH6" s="68" t="s">
        <v>86</v>
      </c>
      <c r="FI6" s="68" t="s">
        <v>11</v>
      </c>
      <c r="FJ6" s="69" t="s">
        <v>87</v>
      </c>
      <c r="FK6" s="68" t="s">
        <v>85</v>
      </c>
      <c r="FL6" s="68" t="s">
        <v>86</v>
      </c>
      <c r="FM6" s="68" t="s">
        <v>11</v>
      </c>
      <c r="FN6" s="69" t="s">
        <v>87</v>
      </c>
      <c r="FO6" s="68" t="s">
        <v>85</v>
      </c>
      <c r="FP6" s="68" t="s">
        <v>86</v>
      </c>
      <c r="FQ6" s="68" t="s">
        <v>11</v>
      </c>
      <c r="FR6" s="69" t="s">
        <v>87</v>
      </c>
      <c r="FS6" s="68" t="s">
        <v>85</v>
      </c>
      <c r="FT6" s="68" t="s">
        <v>86</v>
      </c>
      <c r="FU6" s="68" t="s">
        <v>11</v>
      </c>
      <c r="FV6" s="69" t="s">
        <v>87</v>
      </c>
      <c r="FW6" s="68" t="s">
        <v>85</v>
      </c>
      <c r="FX6" s="68" t="s">
        <v>86</v>
      </c>
      <c r="FY6" s="68" t="s">
        <v>11</v>
      </c>
      <c r="FZ6" s="69" t="s">
        <v>87</v>
      </c>
      <c r="GA6" s="68" t="s">
        <v>85</v>
      </c>
      <c r="GB6" s="68" t="s">
        <v>86</v>
      </c>
      <c r="GC6" s="68" t="s">
        <v>11</v>
      </c>
      <c r="GD6" s="69" t="s">
        <v>87</v>
      </c>
      <c r="GE6" s="68" t="s">
        <v>288</v>
      </c>
      <c r="GF6" s="70" t="s">
        <v>11</v>
      </c>
    </row>
    <row r="7" spans="1:188" s="67" customFormat="1" ht="50.1" customHeight="1">
      <c r="A7" s="742" t="s">
        <v>119</v>
      </c>
      <c r="B7" s="110" t="s">
        <v>88</v>
      </c>
      <c r="C7" s="68"/>
      <c r="D7" s="99"/>
      <c r="E7" s="68"/>
      <c r="F7" s="100"/>
      <c r="G7" s="68"/>
      <c r="H7" s="68"/>
      <c r="I7" s="68"/>
      <c r="J7" s="69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290">
        <v>27699.997543000001</v>
      </c>
      <c r="GF7" s="70">
        <v>100</v>
      </c>
    </row>
    <row r="8" spans="1:188" s="67" customFormat="1" ht="50.1" customHeight="1">
      <c r="A8" s="743"/>
      <c r="B8" s="72" t="s">
        <v>89</v>
      </c>
      <c r="C8" s="73"/>
      <c r="D8" s="75"/>
      <c r="E8" s="74"/>
      <c r="F8" s="111"/>
      <c r="G8" s="197" t="s">
        <v>207</v>
      </c>
      <c r="H8" s="197" t="s">
        <v>207</v>
      </c>
      <c r="I8" s="197" t="s">
        <v>207</v>
      </c>
      <c r="J8" s="197" t="s">
        <v>207</v>
      </c>
      <c r="K8" s="198">
        <v>144.58000000000001</v>
      </c>
      <c r="L8" s="198">
        <v>144.58075399000001</v>
      </c>
      <c r="M8" s="198">
        <v>0.51904088389911174</v>
      </c>
      <c r="N8" s="198">
        <v>144.58000000000001</v>
      </c>
      <c r="O8" s="198">
        <f>P8-L8</f>
        <v>7.9934049200000175</v>
      </c>
      <c r="P8" s="198">
        <v>152.57415891000002</v>
      </c>
      <c r="Q8" s="198">
        <v>0.54773698514732683</v>
      </c>
      <c r="R8" s="198">
        <f>O8-K8</f>
        <v>-136.58659508</v>
      </c>
      <c r="S8" s="198">
        <f>T8-P8</f>
        <v>7.5417140999999788</v>
      </c>
      <c r="T8" s="198">
        <v>160.11587301</v>
      </c>
      <c r="U8" s="198">
        <v>0.57481152899999999</v>
      </c>
      <c r="V8" s="198">
        <f>S8-O8</f>
        <v>-0.45169082000003868</v>
      </c>
      <c r="W8" s="198">
        <f>X8-T8</f>
        <v>0</v>
      </c>
      <c r="X8" s="198">
        <v>160.11587301</v>
      </c>
      <c r="Y8" s="198">
        <v>0.57481152899999999</v>
      </c>
      <c r="Z8" s="198">
        <f>W8-S8</f>
        <v>-7.5417140999999788</v>
      </c>
      <c r="AA8" s="198">
        <f>AB8-X8</f>
        <v>352.33031681</v>
      </c>
      <c r="AB8" s="198">
        <v>512.44618981999997</v>
      </c>
      <c r="AC8" s="198">
        <v>1.8396675627608179</v>
      </c>
      <c r="AD8" s="198">
        <f>AA8-W8</f>
        <v>352.33031681</v>
      </c>
      <c r="AE8" s="198">
        <f>AF8-AB8</f>
        <v>46.410364000000072</v>
      </c>
      <c r="AF8" s="198">
        <v>558.85655382000004</v>
      </c>
      <c r="AG8" s="198">
        <v>2.0062794781635116</v>
      </c>
      <c r="AH8" s="198">
        <f>AE8-AA8</f>
        <v>-305.91995280999993</v>
      </c>
      <c r="AI8" s="198">
        <f>AJ8-AF8</f>
        <v>122.68206825999994</v>
      </c>
      <c r="AJ8" s="198">
        <v>681.53862207999998</v>
      </c>
      <c r="AK8" s="198">
        <v>2.4469228059999999</v>
      </c>
      <c r="AL8" s="198">
        <f>AI8-AE8</f>
        <v>76.271704259999865</v>
      </c>
      <c r="AM8" s="198">
        <f>AN8-AJ8</f>
        <v>281.54924921999987</v>
      </c>
      <c r="AN8" s="198">
        <v>963.08787129999985</v>
      </c>
      <c r="AO8" s="198">
        <v>3.4574689630377673</v>
      </c>
      <c r="AP8" s="198">
        <f>AM8-AI8</f>
        <v>158.86718095999993</v>
      </c>
      <c r="AQ8" s="198">
        <f>AR8-AN8</f>
        <v>229.76215891000004</v>
      </c>
      <c r="AR8" s="198">
        <v>1192.8500302099999</v>
      </c>
      <c r="AS8" s="198">
        <v>4.282311178358766</v>
      </c>
      <c r="AT8" s="198">
        <f>AQ8-AM8</f>
        <v>-51.787090309999826</v>
      </c>
      <c r="AU8" s="198">
        <f>AV8-AR8</f>
        <v>444.37086463999981</v>
      </c>
      <c r="AV8" s="198">
        <v>1637.2208948499997</v>
      </c>
      <c r="AW8" s="198">
        <v>5.8775949716196934</v>
      </c>
      <c r="AX8" s="198">
        <f>AU8-AQ8</f>
        <v>214.60870572999977</v>
      </c>
      <c r="AY8" s="198">
        <f>AZ8-AV8</f>
        <v>290.30009627999993</v>
      </c>
      <c r="AZ8" s="198">
        <v>1927.5209911299996</v>
      </c>
      <c r="BA8" s="198">
        <v>6.9197673452579904</v>
      </c>
      <c r="BB8" s="198">
        <f>AY8-AU8</f>
        <v>-154.07076835999987</v>
      </c>
      <c r="BC8" s="198">
        <f>BD8-AZ8</f>
        <v>131.10725355999989</v>
      </c>
      <c r="BD8" s="198">
        <v>2058.6282446899995</v>
      </c>
      <c r="BE8" s="198">
        <v>7.3904401400476782</v>
      </c>
      <c r="BF8" s="198">
        <f>BC8-AY8</f>
        <v>-159.19284272000004</v>
      </c>
      <c r="BG8" s="198">
        <f>BH8-BD8</f>
        <v>133.3603268300003</v>
      </c>
      <c r="BH8" s="198">
        <v>2191.9885715199998</v>
      </c>
      <c r="BI8" s="198">
        <v>7.8692014292879948</v>
      </c>
      <c r="BJ8" s="198">
        <f>BG8-BC8</f>
        <v>2.2530732700004137</v>
      </c>
      <c r="BK8" s="198">
        <f>BL8-BH8</f>
        <v>301.70942152999987</v>
      </c>
      <c r="BL8" s="198">
        <v>2493.6979930499997</v>
      </c>
      <c r="BM8" s="198">
        <v>8.9554380873970434</v>
      </c>
      <c r="BN8" s="198">
        <f>BK8-BG8</f>
        <v>168.34909469999957</v>
      </c>
      <c r="BO8" s="198">
        <f>BP8-BL8</f>
        <v>229.9002865500006</v>
      </c>
      <c r="BP8" s="198">
        <v>2723.5982796000003</v>
      </c>
      <c r="BQ8" s="198">
        <v>9.7810624365409478</v>
      </c>
      <c r="BR8" s="198">
        <f>BO8-BK8</f>
        <v>-71.809134979999271</v>
      </c>
      <c r="BS8" s="198">
        <f>BT8-BP8</f>
        <v>246.9498528500003</v>
      </c>
      <c r="BT8" s="198">
        <v>2970.5481324500006</v>
      </c>
      <c r="BU8" s="198">
        <v>10.669567357630783</v>
      </c>
      <c r="BV8" s="198">
        <f>BS8-BO8</f>
        <v>17.049566299999697</v>
      </c>
      <c r="BW8" s="198">
        <f>BX8-BT8</f>
        <v>359.76952670999935</v>
      </c>
      <c r="BX8" s="198">
        <v>3330.3176591599999</v>
      </c>
      <c r="BY8" s="198">
        <v>11.964185954691523</v>
      </c>
      <c r="BZ8" s="198">
        <f>BW8-BS8</f>
        <v>112.81967385999906</v>
      </c>
      <c r="CA8" s="198">
        <f>CB8-BX8</f>
        <v>436.65604891999965</v>
      </c>
      <c r="CB8" s="198">
        <v>3766.9737080799996</v>
      </c>
      <c r="CC8" s="198">
        <v>13.530191987494547</v>
      </c>
      <c r="CD8" s="198">
        <f>CA8-BW8</f>
        <v>76.886522210000294</v>
      </c>
      <c r="CE8" s="198">
        <f>CF8-CB8</f>
        <v>325.75827856000024</v>
      </c>
      <c r="CF8" s="198">
        <v>4092.7319866399998</v>
      </c>
      <c r="CG8" s="198">
        <v>14.701819299</v>
      </c>
      <c r="CH8" s="198">
        <f>CE8-CA8</f>
        <v>-110.89777035999941</v>
      </c>
      <c r="CI8" s="198">
        <f>CJ8-CF8</f>
        <v>532.15131772999985</v>
      </c>
      <c r="CJ8" s="198">
        <v>4624.8833043699997</v>
      </c>
      <c r="CK8" s="198">
        <v>16.613593395999999</v>
      </c>
      <c r="CL8" s="198">
        <f>CI8-CE8</f>
        <v>206.39303916999961</v>
      </c>
      <c r="CM8" s="198">
        <f>CN8-CJ8</f>
        <v>540.70378815999993</v>
      </c>
      <c r="CN8" s="198">
        <v>5165.5870925299996</v>
      </c>
      <c r="CO8" s="198">
        <v>18.555919783873083</v>
      </c>
      <c r="CP8" s="198">
        <f>CM8-CI8</f>
        <v>8.5524704300000849</v>
      </c>
      <c r="CQ8" s="198">
        <f>CR8-CN8</f>
        <v>445.88613340000029</v>
      </c>
      <c r="CR8" s="198">
        <v>5611.4732259299999</v>
      </c>
      <c r="CS8" s="198">
        <v>20.157640397000002</v>
      </c>
      <c r="CT8" s="198">
        <f>CQ8-CM8</f>
        <v>-94.817654759999641</v>
      </c>
      <c r="CU8" s="198">
        <f>CV8-CR8</f>
        <v>484.31971713999974</v>
      </c>
      <c r="CV8" s="198">
        <v>6095.7929430699996</v>
      </c>
      <c r="CW8" s="198">
        <v>21.897578448000001</v>
      </c>
      <c r="CX8" s="198">
        <f>CU8-CQ8</f>
        <v>38.433583739999449</v>
      </c>
      <c r="CY8" s="198">
        <f>CZ8-CV8</f>
        <v>426.59403655999995</v>
      </c>
      <c r="CZ8" s="198">
        <v>6522.3869796299996</v>
      </c>
      <c r="DA8" s="198">
        <v>23.430008514000001</v>
      </c>
      <c r="DB8" s="198">
        <f>CY8-CU8</f>
        <v>-57.725680579999789</v>
      </c>
      <c r="DC8" s="198">
        <f>DD8-CZ8</f>
        <v>812.28093898000225</v>
      </c>
      <c r="DD8" s="198">
        <v>7334.6679186100018</v>
      </c>
      <c r="DE8" s="198">
        <v>26.348311610080639</v>
      </c>
      <c r="DF8" s="198">
        <f>DC8-CY8</f>
        <v>385.6869024200023</v>
      </c>
      <c r="DG8" s="198">
        <f>DH8-DD8</f>
        <v>415.46331086999817</v>
      </c>
      <c r="DH8" s="198">
        <v>7750.13122948</v>
      </c>
      <c r="DI8" s="198">
        <v>27.84088807187376</v>
      </c>
      <c r="DJ8" s="198">
        <f>DG8-DC8</f>
        <v>-396.81762811000408</v>
      </c>
      <c r="DK8" s="198">
        <f>DL8-DH8</f>
        <v>253.08996858999853</v>
      </c>
      <c r="DL8" s="198">
        <v>8003.2211980699985</v>
      </c>
      <c r="DM8" s="198">
        <v>28.750066159184801</v>
      </c>
      <c r="DN8" s="198">
        <f>DK8-DG8</f>
        <v>-162.37334227999963</v>
      </c>
      <c r="DO8" s="198">
        <f>DP8-DL8</f>
        <v>550.50434656000016</v>
      </c>
      <c r="DP8" s="198">
        <v>8553.7255446299987</v>
      </c>
      <c r="DQ8" s="198">
        <v>30.738586029060482</v>
      </c>
      <c r="DR8" s="198">
        <f>DO8-DK8</f>
        <v>297.41437797000162</v>
      </c>
      <c r="DS8" s="198">
        <f>DT8-DP8</f>
        <v>748.6427034999997</v>
      </c>
      <c r="DT8" s="198">
        <v>9302.3682481299984</v>
      </c>
      <c r="DU8" s="198">
        <v>33.429725374405912</v>
      </c>
      <c r="DV8" s="198">
        <f>DS8-DO8</f>
        <v>198.13835693999954</v>
      </c>
      <c r="DW8" s="198">
        <f>DX8-DT8</f>
        <v>622.95152828000209</v>
      </c>
      <c r="DX8" s="198">
        <v>9925.3197764100005</v>
      </c>
      <c r="DY8" s="198">
        <v>35.694101432385096</v>
      </c>
      <c r="DZ8" s="198">
        <f>DW8-DS8</f>
        <v>-125.6911752199976</v>
      </c>
      <c r="EA8" s="198">
        <f>EB8-DX8</f>
        <v>457.71334016000037</v>
      </c>
      <c r="EB8" s="198">
        <v>10383.033116570001</v>
      </c>
      <c r="EC8" s="198">
        <v>37.340160880208366</v>
      </c>
      <c r="ED8" s="198">
        <f>EA8-DW8</f>
        <v>-165.23818812000172</v>
      </c>
      <c r="EE8" s="198">
        <f>EF8-EB8</f>
        <v>432.12000443999568</v>
      </c>
      <c r="EF8" s="198">
        <v>10815.153121009997</v>
      </c>
      <c r="EG8" s="198">
        <v>38.894179855607334</v>
      </c>
      <c r="EH8" s="198">
        <f>EE8-EA8</f>
        <v>-25.593335720004688</v>
      </c>
      <c r="EI8" s="198">
        <f>EJ8-EF8</f>
        <v>579.43708882000283</v>
      </c>
      <c r="EJ8" s="198">
        <v>11394.590209829999</v>
      </c>
      <c r="EK8" s="198">
        <v>40.987310017343297</v>
      </c>
      <c r="EL8" s="198">
        <f>EI8-EE8</f>
        <v>147.31708438000715</v>
      </c>
      <c r="EM8" s="198">
        <f>EN8-EJ8</f>
        <v>816.40805947000081</v>
      </c>
      <c r="EN8" s="198">
        <v>12210.9982693</v>
      </c>
      <c r="EO8" s="198">
        <v>43.923999237223008</v>
      </c>
      <c r="EP8" s="198">
        <f>EM8-EI8</f>
        <v>236.97097064999798</v>
      </c>
      <c r="EQ8" s="198">
        <f>ER8-EN8</f>
        <v>504.94533043999763</v>
      </c>
      <c r="ER8" s="198">
        <v>12715.943599739998</v>
      </c>
      <c r="ES8" s="198">
        <v>45.849721628966307</v>
      </c>
      <c r="ET8" s="198">
        <f>EQ8-EM8</f>
        <v>-311.46272903000317</v>
      </c>
      <c r="EU8" s="198">
        <f>EV8-ER8</f>
        <v>590.15743801999997</v>
      </c>
      <c r="EV8" s="198">
        <v>13306.101037759998</v>
      </c>
      <c r="EW8" s="198">
        <v>47.981197542539896</v>
      </c>
      <c r="EX8" s="198">
        <f>EU8-EQ8</f>
        <v>85.212107580002339</v>
      </c>
      <c r="EY8" s="198">
        <f>EZ8-EV8</f>
        <v>759.35571629000151</v>
      </c>
      <c r="EZ8" s="198">
        <v>14065.456754049999</v>
      </c>
      <c r="FA8" s="198">
        <v>50.719621520671275</v>
      </c>
      <c r="FB8" s="198">
        <f>EY8-EU8</f>
        <v>169.19827827000154</v>
      </c>
      <c r="FC8" s="198">
        <f>FD8-EZ8</f>
        <v>762.88943324000138</v>
      </c>
      <c r="FD8" s="198">
        <v>14828.346187290001</v>
      </c>
      <c r="FE8" s="198">
        <v>53.504155119967919</v>
      </c>
      <c r="FF8" s="198">
        <f>FC8-EY8</f>
        <v>3.5337169499998708</v>
      </c>
      <c r="FG8" s="198">
        <f>FH8-FD8</f>
        <v>939.16707886999757</v>
      </c>
      <c r="FH8" s="198">
        <v>15767.513266159998</v>
      </c>
      <c r="FI8" s="198">
        <v>56.913426181702562</v>
      </c>
      <c r="FJ8" s="198">
        <f>FG8-FC8</f>
        <v>176.27764562999619</v>
      </c>
      <c r="FK8" s="198">
        <f>FL8-FH8</f>
        <v>732.94245605000287</v>
      </c>
      <c r="FL8" s="198">
        <v>16500.455722210001</v>
      </c>
      <c r="FM8" s="198">
        <v>59.565901427024237</v>
      </c>
      <c r="FN8" s="198">
        <f>FK8-FG8</f>
        <v>-206.22462281999469</v>
      </c>
      <c r="FO8" s="198">
        <f>FP8-FL8</f>
        <v>427.13612404999731</v>
      </c>
      <c r="FP8" s="198">
        <v>16927.591846259998</v>
      </c>
      <c r="FQ8" s="198">
        <v>61.107843582000001</v>
      </c>
      <c r="FR8" s="198">
        <f>FO8-FK8</f>
        <v>-305.80633200000557</v>
      </c>
      <c r="FS8" s="198">
        <f>FT8-FP8</f>
        <v>792.1011101800068</v>
      </c>
      <c r="FT8" s="198">
        <v>17719.692956440005</v>
      </c>
      <c r="FU8" s="198">
        <v>63.9672928875369</v>
      </c>
      <c r="FV8" s="198">
        <f>FS8-FO8</f>
        <v>364.96498613000949</v>
      </c>
      <c r="FW8" s="198">
        <f>FX8-FT8</f>
        <v>1018.1133655699887</v>
      </c>
      <c r="FX8" s="198">
        <v>18737.806322009994</v>
      </c>
      <c r="FY8" s="198">
        <v>67.645179183049706</v>
      </c>
      <c r="FZ8" s="198">
        <f>FW8-FS8</f>
        <v>226.01225538998187</v>
      </c>
      <c r="GA8" s="198">
        <f>GB8-FX8</f>
        <v>332.42176105000181</v>
      </c>
      <c r="GB8" s="198">
        <v>19070.228083059996</v>
      </c>
      <c r="GC8" s="198">
        <v>68.845594854138128</v>
      </c>
      <c r="GD8" s="198">
        <f>GA8-FW8</f>
        <v>-685.69160451998687</v>
      </c>
      <c r="GE8" s="198">
        <v>19070.228083059996</v>
      </c>
      <c r="GF8" s="198">
        <v>68.845594854138128</v>
      </c>
    </row>
    <row r="9" spans="1:188" s="76" customFormat="1" ht="50.1" customHeight="1">
      <c r="A9" s="744"/>
      <c r="B9" s="68" t="s">
        <v>90</v>
      </c>
      <c r="C9" s="68"/>
      <c r="D9" s="99"/>
      <c r="E9" s="68"/>
      <c r="F9" s="100"/>
      <c r="G9" s="68"/>
      <c r="H9" s="68"/>
      <c r="I9" s="68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290">
        <f>GE7-GE8</f>
        <v>8629.7694599400056</v>
      </c>
      <c r="GF9" s="290">
        <f>GF7-GF8</f>
        <v>31.154405145861872</v>
      </c>
    </row>
    <row r="10" spans="1:188" s="81" customFormat="1">
      <c r="A10" s="77"/>
      <c r="B10" s="79"/>
      <c r="C10" s="79"/>
      <c r="D10" s="105"/>
      <c r="E10" s="79"/>
      <c r="F10" s="112"/>
      <c r="G10" s="79"/>
      <c r="H10" s="79"/>
      <c r="I10" s="79"/>
      <c r="J10" s="113"/>
      <c r="K10" s="79"/>
      <c r="L10" s="79"/>
      <c r="M10" s="79"/>
      <c r="N10" s="113"/>
      <c r="O10" s="79"/>
      <c r="P10" s="79"/>
      <c r="Q10" s="79"/>
      <c r="R10" s="113"/>
    </row>
    <row r="11" spans="1:188" s="81" customFormat="1">
      <c r="A11" s="77"/>
      <c r="B11" s="79"/>
      <c r="C11" s="79"/>
      <c r="D11" s="105"/>
      <c r="E11" s="79"/>
      <c r="F11" s="112"/>
      <c r="G11" s="79"/>
      <c r="H11" s="79"/>
      <c r="I11" s="79"/>
      <c r="J11" s="113"/>
      <c r="K11" s="79"/>
      <c r="L11" s="79"/>
      <c r="M11" s="79"/>
      <c r="N11" s="113"/>
      <c r="O11" s="79"/>
      <c r="P11" s="79"/>
      <c r="Q11" s="79"/>
      <c r="R11" s="113"/>
    </row>
    <row r="12" spans="1:188" s="81" customFormat="1">
      <c r="A12" s="77"/>
      <c r="B12" s="79"/>
      <c r="C12" s="79"/>
      <c r="D12" s="105"/>
      <c r="E12" s="79"/>
      <c r="F12" s="112"/>
      <c r="G12" s="79"/>
      <c r="H12" s="79"/>
      <c r="I12" s="79"/>
      <c r="J12" s="113"/>
      <c r="K12" s="79"/>
      <c r="L12" s="79"/>
      <c r="M12" s="79"/>
      <c r="N12" s="113"/>
      <c r="O12" s="79"/>
      <c r="P12" s="79"/>
      <c r="Q12" s="79"/>
      <c r="R12" s="113"/>
    </row>
    <row r="13" spans="1:188" s="81" customFormat="1">
      <c r="A13" s="77"/>
      <c r="B13" s="79"/>
      <c r="C13" s="79"/>
      <c r="D13" s="105"/>
      <c r="E13" s="79"/>
      <c r="F13" s="112"/>
      <c r="G13" s="79"/>
      <c r="H13" s="79"/>
      <c r="I13" s="79"/>
      <c r="J13" s="113"/>
      <c r="K13" s="79"/>
      <c r="L13" s="79"/>
      <c r="M13" s="79"/>
      <c r="N13" s="113"/>
      <c r="O13" s="79"/>
      <c r="P13" s="79"/>
      <c r="Q13" s="79"/>
      <c r="R13" s="113"/>
    </row>
    <row r="14" spans="1:188" s="115" customFormat="1" ht="21.75" hidden="1" customHeight="1">
      <c r="A14" s="114"/>
      <c r="B14" s="114"/>
      <c r="C14" s="114" t="e">
        <f>'[13]ตารางภาพรวม(เมย.55)'!#REF!-'[14]C4-ref'!F24</f>
        <v>#REF!</v>
      </c>
      <c r="D14" s="114"/>
      <c r="E14" s="114" t="e">
        <f>'[13]ตารางภาพรวม(เมย.55)'!#REF!-'[14]C4-ref'!H24</f>
        <v>#REF!</v>
      </c>
      <c r="F14" s="114" t="e">
        <f>'[13]ตารางภาพรวม(เมย.55)'!#REF!-'[14]C4-ref'!I24</f>
        <v>#REF!</v>
      </c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</row>
    <row r="15" spans="1:188" s="116" customFormat="1" ht="23.25" hidden="1" customHeight="1">
      <c r="A15" s="116">
        <v>1000000</v>
      </c>
      <c r="C15" s="117" t="e">
        <f>'[13]ตารางภาพรวม(เมย.55)'!#REF!-'[13]ตารางภาพรวม(เมย.55)'!#REF!</f>
        <v>#REF!</v>
      </c>
      <c r="D15" s="117"/>
      <c r="E15" s="117" t="e">
        <f>'[13]ตารางภาพรวม(เมย.55)'!#REF!-'[13]ตารางภาพรวม(เมย.55)'!#REF!</f>
        <v>#REF!</v>
      </c>
      <c r="F15" s="117" t="e">
        <f>'[13]ตารางภาพรวม(เมย.55)'!#REF!-'[13]ตารางภาพรวม(เมย.55)'!#REF!</f>
        <v>#REF!</v>
      </c>
      <c r="G15" s="117"/>
      <c r="H15" s="117" t="e">
        <f>'[13]ตารางภาพรวม(เมย.55)'!#REF!-'[13]ตารางภาพรวม(เมย.55)'!#REF!</f>
        <v>#REF!</v>
      </c>
      <c r="I15" s="117" t="e">
        <f>'[13]ตารางภาพรวม(เมย.55)'!#REF!-#REF!</f>
        <v>#REF!</v>
      </c>
      <c r="J15" s="117" t="e">
        <f>'[13]ตารางภาพรวม(เมย.55)'!#REF!-#REF!</f>
        <v>#REF!</v>
      </c>
      <c r="K15" s="117"/>
      <c r="L15" s="117" t="e">
        <f>'[13]ตารางภาพรวม(เมย.55)'!#REF!-'[13]ตารางภาพรวม(เมย.55)'!#REF!</f>
        <v>#REF!</v>
      </c>
      <c r="M15" s="117" t="e">
        <f>'[13]ตารางภาพรวม(เมย.55)'!#REF!-#REF!</f>
        <v>#REF!</v>
      </c>
      <c r="N15" s="117" t="e">
        <f>'[13]ตารางภาพรวม(เมย.55)'!#REF!-#REF!</f>
        <v>#REF!</v>
      </c>
      <c r="O15" s="117"/>
      <c r="P15" s="117" t="e">
        <f>'[13]ตารางภาพรวม(เมย.55)'!#REF!-'[13]ตารางภาพรวม(เมย.55)'!#REF!</f>
        <v>#REF!</v>
      </c>
      <c r="Q15" s="117" t="e">
        <f>'[13]ตารางภาพรวม(เมย.55)'!#REF!-#REF!</f>
        <v>#REF!</v>
      </c>
      <c r="R15" s="117" t="e">
        <f>'[13]ตารางภาพรวม(เมย.55)'!#REF!-#REF!</f>
        <v>#REF!</v>
      </c>
    </row>
    <row r="16" spans="1:188" s="81" customFormat="1">
      <c r="A16" s="77"/>
      <c r="B16" s="79"/>
      <c r="C16" s="79"/>
      <c r="D16" s="105"/>
      <c r="E16" s="79"/>
      <c r="F16" s="112"/>
      <c r="G16" s="79"/>
      <c r="H16" s="79"/>
      <c r="I16" s="79"/>
      <c r="J16" s="113"/>
      <c r="K16" s="79"/>
      <c r="L16" s="79"/>
      <c r="M16" s="79"/>
      <c r="N16" s="113"/>
      <c r="O16" s="79"/>
      <c r="P16" s="79"/>
      <c r="Q16" s="79"/>
      <c r="R16" s="113"/>
    </row>
    <row r="17" spans="1:18" s="81" customFormat="1">
      <c r="A17" s="77"/>
      <c r="B17" s="79"/>
      <c r="C17" s="79"/>
      <c r="D17" s="105"/>
      <c r="E17" s="79"/>
      <c r="F17" s="112"/>
      <c r="G17" s="79"/>
      <c r="H17" s="79"/>
      <c r="I17" s="79"/>
      <c r="J17" s="113"/>
      <c r="K17" s="79"/>
      <c r="L17" s="79"/>
      <c r="M17" s="79"/>
      <c r="N17" s="113"/>
      <c r="O17" s="79"/>
      <c r="P17" s="79"/>
      <c r="Q17" s="79"/>
      <c r="R17" s="113"/>
    </row>
    <row r="18" spans="1:18" s="81" customFormat="1">
      <c r="A18" s="77"/>
      <c r="B18" s="79"/>
      <c r="C18" s="79"/>
      <c r="D18" s="105"/>
      <c r="E18" s="79"/>
      <c r="F18" s="112"/>
      <c r="G18" s="79"/>
      <c r="H18" s="79"/>
      <c r="I18" s="79"/>
      <c r="J18" s="113"/>
      <c r="K18" s="79"/>
      <c r="L18" s="79"/>
      <c r="M18" s="79"/>
      <c r="N18" s="113"/>
      <c r="O18" s="79"/>
      <c r="P18" s="79"/>
      <c r="Q18" s="79"/>
      <c r="R18" s="113"/>
    </row>
    <row r="19" spans="1:18" s="81" customFormat="1">
      <c r="A19" s="77"/>
      <c r="B19" s="79"/>
      <c r="C19" s="79"/>
      <c r="D19" s="105"/>
      <c r="E19" s="79"/>
      <c r="F19" s="112"/>
      <c r="G19" s="79"/>
      <c r="H19" s="79"/>
      <c r="I19" s="79"/>
      <c r="J19" s="113"/>
      <c r="K19" s="79"/>
      <c r="L19" s="79"/>
      <c r="M19" s="79"/>
      <c r="N19" s="113"/>
      <c r="O19" s="79"/>
      <c r="P19" s="79"/>
      <c r="Q19" s="79"/>
      <c r="R19" s="113"/>
    </row>
    <row r="20" spans="1:18" s="81" customFormat="1">
      <c r="A20" s="77"/>
      <c r="B20" s="79"/>
      <c r="C20" s="79"/>
      <c r="D20" s="105"/>
      <c r="E20" s="79"/>
      <c r="F20" s="112"/>
      <c r="G20" s="79"/>
      <c r="H20" s="79"/>
      <c r="I20" s="79"/>
      <c r="J20" s="113"/>
      <c r="K20" s="79"/>
      <c r="L20" s="79"/>
      <c r="M20" s="79"/>
      <c r="N20" s="113"/>
      <c r="O20" s="79"/>
      <c r="P20" s="79"/>
      <c r="Q20" s="79"/>
      <c r="R20" s="113"/>
    </row>
    <row r="21" spans="1:18" s="81" customFormat="1">
      <c r="A21" s="77"/>
      <c r="B21" s="79"/>
      <c r="C21" s="79"/>
      <c r="D21" s="105"/>
      <c r="E21" s="79"/>
      <c r="F21" s="112"/>
      <c r="G21" s="79"/>
      <c r="H21" s="79"/>
      <c r="I21" s="79"/>
      <c r="J21" s="113"/>
      <c r="K21" s="79"/>
      <c r="L21" s="79"/>
      <c r="M21" s="79"/>
      <c r="N21" s="113"/>
      <c r="O21" s="79"/>
      <c r="P21" s="79"/>
      <c r="Q21" s="79"/>
      <c r="R21" s="113"/>
    </row>
    <row r="22" spans="1:18" s="81" customFormat="1">
      <c r="A22" s="77"/>
      <c r="B22" s="79"/>
      <c r="C22" s="79"/>
      <c r="D22" s="105"/>
      <c r="E22" s="79"/>
      <c r="F22" s="112"/>
      <c r="G22" s="79"/>
      <c r="H22" s="79"/>
      <c r="I22" s="79"/>
      <c r="J22" s="113"/>
      <c r="K22" s="79"/>
      <c r="L22" s="79"/>
      <c r="M22" s="79"/>
      <c r="N22" s="113"/>
      <c r="O22" s="79"/>
      <c r="P22" s="79"/>
      <c r="Q22" s="79"/>
      <c r="R22" s="113"/>
    </row>
    <row r="23" spans="1:18" s="81" customFormat="1">
      <c r="A23" s="77"/>
      <c r="B23" s="79"/>
      <c r="C23" s="79"/>
      <c r="D23" s="105"/>
      <c r="E23" s="79"/>
      <c r="F23" s="112"/>
      <c r="G23" s="79"/>
      <c r="H23" s="79"/>
      <c r="I23" s="79"/>
      <c r="J23" s="113"/>
      <c r="K23" s="79"/>
      <c r="L23" s="79"/>
      <c r="M23" s="79"/>
      <c r="N23" s="113"/>
      <c r="O23" s="79"/>
      <c r="P23" s="79"/>
      <c r="Q23" s="79"/>
      <c r="R23" s="113"/>
    </row>
    <row r="24" spans="1:18" s="81" customFormat="1">
      <c r="A24" s="77"/>
      <c r="B24" s="79"/>
      <c r="C24" s="79"/>
      <c r="D24" s="105"/>
      <c r="E24" s="79"/>
      <c r="F24" s="112"/>
      <c r="G24" s="79"/>
      <c r="H24" s="79"/>
      <c r="I24" s="79"/>
      <c r="J24" s="113"/>
      <c r="K24" s="79"/>
      <c r="L24" s="79"/>
      <c r="M24" s="79"/>
      <c r="N24" s="113"/>
      <c r="O24" s="79"/>
      <c r="P24" s="79"/>
      <c r="Q24" s="79"/>
      <c r="R24" s="113"/>
    </row>
    <row r="25" spans="1:18" s="81" customFormat="1">
      <c r="A25" s="77"/>
      <c r="B25" s="79"/>
      <c r="C25" s="79"/>
      <c r="D25" s="105"/>
      <c r="E25" s="79"/>
      <c r="F25" s="112"/>
      <c r="G25" s="79"/>
      <c r="H25" s="79"/>
      <c r="I25" s="79"/>
      <c r="J25" s="113"/>
      <c r="K25" s="79"/>
      <c r="L25" s="79"/>
      <c r="M25" s="79"/>
      <c r="N25" s="113"/>
      <c r="O25" s="79"/>
      <c r="P25" s="79"/>
      <c r="Q25" s="79"/>
      <c r="R25" s="113"/>
    </row>
    <row r="26" spans="1:18" s="81" customFormat="1">
      <c r="A26" s="77"/>
      <c r="B26" s="79"/>
      <c r="C26" s="79"/>
      <c r="D26" s="105"/>
      <c r="E26" s="79"/>
      <c r="F26" s="112"/>
      <c r="G26" s="79"/>
      <c r="H26" s="79"/>
      <c r="I26" s="79"/>
      <c r="J26" s="113"/>
      <c r="K26" s="79"/>
      <c r="L26" s="79"/>
      <c r="M26" s="79"/>
      <c r="N26" s="113"/>
      <c r="O26" s="79"/>
      <c r="P26" s="79"/>
      <c r="Q26" s="79"/>
      <c r="R26" s="113"/>
    </row>
    <row r="27" spans="1:18" s="81" customFormat="1">
      <c r="A27" s="77"/>
      <c r="B27" s="79"/>
      <c r="C27" s="79"/>
      <c r="D27" s="105"/>
      <c r="E27" s="79"/>
      <c r="F27" s="112"/>
      <c r="G27" s="79"/>
      <c r="H27" s="79"/>
      <c r="I27" s="79"/>
      <c r="J27" s="113"/>
      <c r="K27" s="79"/>
      <c r="L27" s="79"/>
      <c r="M27" s="79"/>
      <c r="N27" s="113"/>
      <c r="O27" s="79"/>
      <c r="P27" s="79"/>
      <c r="Q27" s="79"/>
      <c r="R27" s="113"/>
    </row>
    <row r="28" spans="1:18" s="81" customFormat="1">
      <c r="A28" s="77"/>
      <c r="B28" s="79"/>
      <c r="C28" s="79"/>
      <c r="D28" s="105"/>
      <c r="E28" s="79"/>
      <c r="F28" s="112"/>
      <c r="G28" s="79"/>
      <c r="H28" s="79"/>
      <c r="I28" s="79"/>
      <c r="J28" s="113"/>
      <c r="K28" s="79"/>
      <c r="L28" s="79"/>
      <c r="M28" s="79"/>
      <c r="N28" s="113"/>
      <c r="O28" s="79"/>
      <c r="P28" s="79"/>
      <c r="Q28" s="79"/>
      <c r="R28" s="113"/>
    </row>
    <row r="29" spans="1:18" s="81" customFormat="1">
      <c r="A29" s="77"/>
      <c r="B29" s="79"/>
      <c r="C29" s="79"/>
      <c r="D29" s="105"/>
      <c r="E29" s="79"/>
      <c r="F29" s="112"/>
      <c r="G29" s="79"/>
      <c r="H29" s="79"/>
      <c r="I29" s="79"/>
      <c r="J29" s="113"/>
      <c r="K29" s="79"/>
      <c r="L29" s="79"/>
      <c r="M29" s="79"/>
      <c r="N29" s="113"/>
      <c r="O29" s="79"/>
      <c r="P29" s="79"/>
      <c r="Q29" s="79"/>
      <c r="R29" s="113"/>
    </row>
    <row r="30" spans="1:18" s="81" customFormat="1">
      <c r="A30" s="77"/>
      <c r="B30" s="79"/>
      <c r="C30" s="79"/>
      <c r="D30" s="105"/>
      <c r="E30" s="79"/>
      <c r="F30" s="112"/>
      <c r="G30" s="79"/>
      <c r="H30" s="79"/>
      <c r="I30" s="79"/>
      <c r="J30" s="113"/>
      <c r="K30" s="79"/>
      <c r="L30" s="79"/>
      <c r="M30" s="79"/>
      <c r="N30" s="113"/>
      <c r="O30" s="79"/>
      <c r="P30" s="79"/>
      <c r="Q30" s="79"/>
      <c r="R30" s="113"/>
    </row>
    <row r="31" spans="1:18" s="81" customFormat="1">
      <c r="A31" s="77"/>
      <c r="B31" s="79"/>
      <c r="C31" s="79"/>
      <c r="D31" s="105"/>
      <c r="E31" s="79"/>
      <c r="F31" s="112"/>
      <c r="G31" s="79"/>
      <c r="H31" s="79"/>
      <c r="I31" s="79"/>
      <c r="J31" s="113"/>
      <c r="K31" s="79"/>
      <c r="L31" s="79"/>
      <c r="M31" s="79"/>
      <c r="N31" s="113"/>
      <c r="O31" s="79"/>
      <c r="P31" s="79"/>
      <c r="Q31" s="79"/>
      <c r="R31" s="113"/>
    </row>
    <row r="32" spans="1:18" s="81" customFormat="1">
      <c r="A32" s="77"/>
      <c r="B32" s="79"/>
      <c r="C32" s="79"/>
      <c r="D32" s="105"/>
      <c r="E32" s="79"/>
      <c r="F32" s="112"/>
      <c r="G32" s="79"/>
      <c r="H32" s="79"/>
      <c r="I32" s="79"/>
      <c r="J32" s="113"/>
      <c r="K32" s="79"/>
      <c r="L32" s="79"/>
      <c r="M32" s="79"/>
      <c r="N32" s="113"/>
      <c r="O32" s="79"/>
      <c r="P32" s="79"/>
      <c r="Q32" s="79"/>
      <c r="R32" s="113"/>
    </row>
    <row r="33" spans="1:18" s="81" customFormat="1">
      <c r="A33" s="77"/>
      <c r="B33" s="79"/>
      <c r="C33" s="79"/>
      <c r="D33" s="105"/>
      <c r="E33" s="79"/>
      <c r="F33" s="112"/>
      <c r="G33" s="79"/>
      <c r="H33" s="79"/>
      <c r="I33" s="79"/>
      <c r="J33" s="113"/>
      <c r="K33" s="79"/>
      <c r="L33" s="79"/>
      <c r="M33" s="79"/>
      <c r="N33" s="113"/>
      <c r="O33" s="79"/>
      <c r="P33" s="79"/>
      <c r="Q33" s="79"/>
      <c r="R33" s="113"/>
    </row>
    <row r="34" spans="1:18" s="81" customFormat="1">
      <c r="A34" s="77"/>
      <c r="B34" s="79"/>
      <c r="C34" s="79"/>
      <c r="D34" s="105"/>
      <c r="E34" s="79"/>
      <c r="F34" s="112"/>
      <c r="G34" s="79"/>
      <c r="H34" s="79"/>
      <c r="I34" s="79"/>
      <c r="J34" s="113"/>
      <c r="K34" s="79"/>
      <c r="L34" s="79"/>
      <c r="M34" s="79"/>
      <c r="N34" s="113"/>
      <c r="O34" s="79"/>
      <c r="P34" s="79"/>
      <c r="Q34" s="79"/>
      <c r="R34" s="113"/>
    </row>
    <row r="35" spans="1:18" s="81" customFormat="1">
      <c r="A35" s="77"/>
      <c r="B35" s="79"/>
      <c r="C35" s="79"/>
      <c r="D35" s="105"/>
      <c r="E35" s="79"/>
      <c r="F35" s="112"/>
      <c r="G35" s="79"/>
      <c r="H35" s="79"/>
      <c r="I35" s="79"/>
      <c r="J35" s="113"/>
      <c r="K35" s="79"/>
      <c r="L35" s="79"/>
      <c r="M35" s="79"/>
      <c r="N35" s="113"/>
      <c r="O35" s="79"/>
      <c r="P35" s="79"/>
      <c r="Q35" s="79"/>
      <c r="R35" s="113"/>
    </row>
    <row r="36" spans="1:18" s="81" customFormat="1">
      <c r="A36" s="77"/>
      <c r="B36" s="79"/>
      <c r="C36" s="79"/>
      <c r="D36" s="105"/>
      <c r="E36" s="79"/>
      <c r="F36" s="112"/>
      <c r="G36" s="79"/>
      <c r="H36" s="79"/>
      <c r="I36" s="79"/>
      <c r="J36" s="113"/>
      <c r="K36" s="79"/>
      <c r="L36" s="79"/>
      <c r="M36" s="79"/>
      <c r="N36" s="113"/>
      <c r="O36" s="79"/>
      <c r="P36" s="79"/>
      <c r="Q36" s="79"/>
      <c r="R36" s="113"/>
    </row>
    <row r="37" spans="1:18" s="81" customFormat="1">
      <c r="A37" s="77"/>
      <c r="B37" s="79"/>
      <c r="C37" s="79"/>
      <c r="D37" s="105"/>
      <c r="E37" s="79"/>
      <c r="F37" s="112"/>
      <c r="G37" s="79"/>
      <c r="H37" s="79"/>
      <c r="I37" s="79"/>
      <c r="J37" s="113"/>
      <c r="K37" s="79"/>
      <c r="L37" s="79"/>
      <c r="M37" s="79"/>
      <c r="N37" s="113"/>
      <c r="O37" s="79"/>
      <c r="P37" s="79"/>
      <c r="Q37" s="79"/>
      <c r="R37" s="113"/>
    </row>
    <row r="38" spans="1:18" s="81" customFormat="1">
      <c r="A38" s="77"/>
      <c r="B38" s="79"/>
      <c r="C38" s="79"/>
      <c r="D38" s="105"/>
      <c r="E38" s="79"/>
      <c r="F38" s="112"/>
      <c r="G38" s="79"/>
      <c r="H38" s="79"/>
      <c r="I38" s="79"/>
      <c r="J38" s="113"/>
      <c r="K38" s="79"/>
      <c r="L38" s="79"/>
      <c r="M38" s="79"/>
      <c r="N38" s="113"/>
      <c r="O38" s="79"/>
      <c r="P38" s="79"/>
      <c r="Q38" s="79"/>
      <c r="R38" s="113"/>
    </row>
    <row r="39" spans="1:18" s="81" customFormat="1">
      <c r="A39" s="77"/>
      <c r="B39" s="79"/>
      <c r="C39" s="79"/>
      <c r="D39" s="105"/>
      <c r="E39" s="79"/>
      <c r="F39" s="112"/>
      <c r="G39" s="79"/>
      <c r="H39" s="79"/>
      <c r="I39" s="79"/>
      <c r="J39" s="113"/>
      <c r="K39" s="79"/>
      <c r="L39" s="79"/>
      <c r="M39" s="79"/>
      <c r="N39" s="113"/>
      <c r="O39" s="79"/>
      <c r="P39" s="79"/>
      <c r="Q39" s="79"/>
      <c r="R39" s="113"/>
    </row>
    <row r="40" spans="1:18" s="81" customFormat="1">
      <c r="A40" s="77"/>
      <c r="B40" s="79"/>
      <c r="C40" s="79"/>
      <c r="D40" s="105"/>
      <c r="E40" s="79"/>
      <c r="F40" s="112"/>
      <c r="G40" s="79"/>
      <c r="H40" s="79"/>
      <c r="I40" s="79"/>
      <c r="J40" s="113"/>
      <c r="K40" s="79"/>
      <c r="L40" s="79"/>
      <c r="M40" s="79"/>
      <c r="N40" s="113"/>
      <c r="O40" s="79"/>
      <c r="P40" s="79"/>
      <c r="Q40" s="79"/>
      <c r="R40" s="113"/>
    </row>
    <row r="41" spans="1:18" s="81" customFormat="1">
      <c r="A41" s="77"/>
      <c r="B41" s="79"/>
      <c r="C41" s="79"/>
      <c r="D41" s="105"/>
      <c r="E41" s="79"/>
      <c r="F41" s="112"/>
      <c r="G41" s="79"/>
      <c r="H41" s="79"/>
      <c r="I41" s="79"/>
      <c r="J41" s="113"/>
      <c r="K41" s="79"/>
      <c r="L41" s="79"/>
      <c r="M41" s="79"/>
      <c r="N41" s="113"/>
      <c r="O41" s="79"/>
      <c r="P41" s="79"/>
      <c r="Q41" s="79"/>
      <c r="R41" s="113"/>
    </row>
    <row r="42" spans="1:18" s="81" customFormat="1">
      <c r="A42" s="77"/>
      <c r="B42" s="79"/>
      <c r="C42" s="79"/>
      <c r="D42" s="105"/>
      <c r="E42" s="79"/>
      <c r="F42" s="112"/>
      <c r="G42" s="79"/>
      <c r="H42" s="79"/>
      <c r="I42" s="79"/>
      <c r="J42" s="113"/>
      <c r="K42" s="79"/>
      <c r="L42" s="79"/>
      <c r="M42" s="79"/>
      <c r="N42" s="113"/>
      <c r="O42" s="79"/>
      <c r="P42" s="79"/>
      <c r="Q42" s="79"/>
      <c r="R42" s="113"/>
    </row>
    <row r="43" spans="1:18" s="81" customFormat="1">
      <c r="A43" s="77"/>
      <c r="B43" s="79"/>
      <c r="C43" s="79"/>
      <c r="D43" s="105"/>
      <c r="E43" s="79"/>
      <c r="F43" s="112"/>
      <c r="G43" s="79"/>
      <c r="H43" s="79"/>
      <c r="I43" s="79"/>
      <c r="J43" s="113"/>
      <c r="K43" s="79"/>
      <c r="L43" s="79"/>
      <c r="M43" s="79"/>
      <c r="N43" s="113"/>
      <c r="O43" s="79"/>
      <c r="P43" s="79"/>
      <c r="Q43" s="79"/>
      <c r="R43" s="113"/>
    </row>
    <row r="44" spans="1:18" s="81" customFormat="1">
      <c r="A44" s="77"/>
      <c r="B44" s="79"/>
      <c r="C44" s="79"/>
      <c r="D44" s="105"/>
      <c r="E44" s="79"/>
      <c r="F44" s="112"/>
      <c r="G44" s="79"/>
      <c r="H44" s="79"/>
      <c r="I44" s="79"/>
      <c r="J44" s="113"/>
      <c r="K44" s="79"/>
      <c r="L44" s="79"/>
      <c r="M44" s="79"/>
      <c r="N44" s="113"/>
      <c r="O44" s="79"/>
      <c r="P44" s="79"/>
      <c r="Q44" s="79"/>
      <c r="R44" s="113"/>
    </row>
    <row r="45" spans="1:18" s="81" customFormat="1">
      <c r="A45" s="77"/>
      <c r="B45" s="79"/>
      <c r="C45" s="79"/>
      <c r="D45" s="105"/>
      <c r="E45" s="79"/>
      <c r="F45" s="112"/>
      <c r="G45" s="79"/>
      <c r="H45" s="79"/>
      <c r="I45" s="79"/>
      <c r="J45" s="113"/>
      <c r="K45" s="79"/>
      <c r="L45" s="79"/>
      <c r="M45" s="79"/>
      <c r="N45" s="113"/>
      <c r="O45" s="79"/>
      <c r="P45" s="79"/>
      <c r="Q45" s="79"/>
      <c r="R45" s="113"/>
    </row>
    <row r="46" spans="1:18" s="81" customFormat="1">
      <c r="A46" s="77"/>
      <c r="B46" s="79"/>
      <c r="C46" s="79"/>
      <c r="D46" s="105"/>
      <c r="E46" s="79"/>
      <c r="F46" s="112"/>
      <c r="G46" s="79"/>
      <c r="H46" s="79"/>
      <c r="I46" s="79"/>
      <c r="J46" s="113"/>
      <c r="K46" s="79"/>
      <c r="L46" s="79"/>
      <c r="M46" s="79"/>
      <c r="N46" s="113"/>
      <c r="O46" s="79"/>
      <c r="P46" s="79"/>
      <c r="Q46" s="79"/>
      <c r="R46" s="113"/>
    </row>
    <row r="47" spans="1:18" s="81" customFormat="1">
      <c r="A47" s="77"/>
      <c r="B47" s="79"/>
      <c r="C47" s="79"/>
      <c r="D47" s="105"/>
      <c r="E47" s="79"/>
      <c r="F47" s="112"/>
      <c r="G47" s="79"/>
      <c r="H47" s="79"/>
      <c r="I47" s="79"/>
      <c r="J47" s="113"/>
      <c r="K47" s="79"/>
      <c r="L47" s="79"/>
      <c r="M47" s="79"/>
      <c r="N47" s="113"/>
      <c r="O47" s="79"/>
      <c r="P47" s="79"/>
      <c r="Q47" s="79"/>
      <c r="R47" s="113"/>
    </row>
    <row r="48" spans="1:18" s="81" customFormat="1">
      <c r="A48" s="77"/>
      <c r="B48" s="79"/>
      <c r="C48" s="79"/>
      <c r="D48" s="105"/>
      <c r="E48" s="79"/>
      <c r="F48" s="112"/>
      <c r="G48" s="79"/>
      <c r="H48" s="79"/>
      <c r="I48" s="79"/>
      <c r="J48" s="113"/>
      <c r="K48" s="79"/>
      <c r="L48" s="79"/>
      <c r="M48" s="79"/>
      <c r="N48" s="113"/>
      <c r="O48" s="79"/>
      <c r="P48" s="79"/>
      <c r="Q48" s="79"/>
      <c r="R48" s="113"/>
    </row>
    <row r="49" spans="1:18" s="81" customFormat="1">
      <c r="A49" s="77"/>
      <c r="B49" s="79"/>
      <c r="C49" s="79"/>
      <c r="D49" s="105"/>
      <c r="E49" s="79"/>
      <c r="F49" s="112"/>
      <c r="G49" s="79"/>
      <c r="H49" s="79"/>
      <c r="I49" s="79"/>
      <c r="J49" s="113"/>
      <c r="K49" s="79"/>
      <c r="L49" s="79"/>
      <c r="M49" s="79"/>
      <c r="N49" s="113"/>
      <c r="O49" s="79"/>
      <c r="P49" s="79"/>
      <c r="Q49" s="79"/>
      <c r="R49" s="113"/>
    </row>
    <row r="50" spans="1:18" s="81" customFormat="1">
      <c r="A50" s="77"/>
      <c r="B50" s="79"/>
      <c r="C50" s="79"/>
      <c r="D50" s="105"/>
      <c r="E50" s="79"/>
      <c r="F50" s="112"/>
      <c r="G50" s="79"/>
      <c r="H50" s="79"/>
      <c r="I50" s="79"/>
      <c r="J50" s="113"/>
      <c r="K50" s="79"/>
      <c r="L50" s="79"/>
      <c r="M50" s="79"/>
      <c r="N50" s="113"/>
      <c r="O50" s="79"/>
      <c r="P50" s="79"/>
      <c r="Q50" s="79"/>
      <c r="R50" s="113"/>
    </row>
    <row r="51" spans="1:18" s="81" customFormat="1">
      <c r="A51" s="77"/>
      <c r="B51" s="79"/>
      <c r="C51" s="79"/>
      <c r="D51" s="105"/>
      <c r="E51" s="79"/>
      <c r="F51" s="112"/>
      <c r="G51" s="79"/>
      <c r="H51" s="79"/>
      <c r="I51" s="79"/>
      <c r="J51" s="113"/>
      <c r="K51" s="79"/>
      <c r="L51" s="79"/>
      <c r="M51" s="79"/>
      <c r="N51" s="113"/>
      <c r="O51" s="79"/>
      <c r="P51" s="79"/>
      <c r="Q51" s="79"/>
      <c r="R51" s="113"/>
    </row>
    <row r="52" spans="1:18" s="81" customFormat="1">
      <c r="A52" s="77"/>
      <c r="B52" s="79"/>
      <c r="C52" s="79"/>
      <c r="D52" s="105"/>
      <c r="E52" s="79"/>
      <c r="F52" s="112"/>
      <c r="G52" s="79"/>
      <c r="H52" s="79"/>
      <c r="I52" s="79"/>
      <c r="J52" s="113"/>
      <c r="K52" s="79"/>
      <c r="L52" s="79"/>
      <c r="M52" s="79"/>
      <c r="N52" s="113"/>
      <c r="O52" s="79"/>
      <c r="P52" s="79"/>
      <c r="Q52" s="79"/>
      <c r="R52" s="113"/>
    </row>
    <row r="53" spans="1:18" s="81" customFormat="1">
      <c r="A53" s="77"/>
      <c r="B53" s="79"/>
      <c r="C53" s="79"/>
      <c r="D53" s="105"/>
      <c r="E53" s="79"/>
      <c r="F53" s="112"/>
      <c r="G53" s="79"/>
      <c r="H53" s="79"/>
      <c r="I53" s="79"/>
      <c r="J53" s="113"/>
      <c r="K53" s="79"/>
      <c r="L53" s="79"/>
      <c r="M53" s="79"/>
      <c r="N53" s="113"/>
      <c r="O53" s="79"/>
      <c r="P53" s="79"/>
      <c r="Q53" s="79"/>
      <c r="R53" s="113"/>
    </row>
    <row r="54" spans="1:18" s="81" customFormat="1">
      <c r="A54" s="77"/>
      <c r="B54" s="79"/>
      <c r="C54" s="79"/>
      <c r="D54" s="105"/>
      <c r="E54" s="79"/>
      <c r="F54" s="112"/>
      <c r="G54" s="79"/>
      <c r="H54" s="79"/>
      <c r="I54" s="79"/>
      <c r="J54" s="113"/>
      <c r="K54" s="79"/>
      <c r="L54" s="79"/>
      <c r="M54" s="79"/>
      <c r="N54" s="113"/>
      <c r="O54" s="79"/>
      <c r="P54" s="79"/>
      <c r="Q54" s="79"/>
      <c r="R54" s="113"/>
    </row>
    <row r="55" spans="1:18" s="81" customFormat="1">
      <c r="A55" s="77"/>
      <c r="B55" s="79"/>
      <c r="C55" s="79"/>
      <c r="D55" s="105"/>
      <c r="E55" s="79"/>
      <c r="F55" s="112"/>
      <c r="G55" s="79"/>
      <c r="H55" s="79"/>
      <c r="I55" s="79"/>
      <c r="J55" s="113"/>
      <c r="K55" s="79"/>
      <c r="L55" s="79"/>
      <c r="M55" s="79"/>
      <c r="N55" s="113"/>
      <c r="O55" s="79"/>
      <c r="P55" s="79"/>
      <c r="Q55" s="79"/>
      <c r="R55" s="113"/>
    </row>
    <row r="56" spans="1:18" s="81" customFormat="1">
      <c r="A56" s="77"/>
      <c r="B56" s="79"/>
      <c r="C56" s="79"/>
      <c r="D56" s="105"/>
      <c r="E56" s="79"/>
      <c r="F56" s="112"/>
      <c r="G56" s="79"/>
      <c r="H56" s="79"/>
      <c r="I56" s="79"/>
      <c r="J56" s="113"/>
      <c r="K56" s="79"/>
      <c r="L56" s="79"/>
      <c r="M56" s="79"/>
      <c r="N56" s="113"/>
      <c r="O56" s="79"/>
      <c r="P56" s="79"/>
      <c r="Q56" s="79"/>
      <c r="R56" s="113"/>
    </row>
    <row r="57" spans="1:18" s="81" customFormat="1">
      <c r="A57" s="77"/>
      <c r="B57" s="79"/>
      <c r="C57" s="79"/>
      <c r="D57" s="105"/>
      <c r="E57" s="79"/>
      <c r="F57" s="112"/>
      <c r="G57" s="79"/>
      <c r="H57" s="79"/>
      <c r="I57" s="79"/>
      <c r="J57" s="113"/>
      <c r="K57" s="79"/>
      <c r="L57" s="79"/>
      <c r="M57" s="79"/>
      <c r="N57" s="113"/>
      <c r="O57" s="79"/>
      <c r="P57" s="79"/>
      <c r="Q57" s="79"/>
      <c r="R57" s="113"/>
    </row>
    <row r="58" spans="1:18" s="81" customFormat="1">
      <c r="A58" s="77"/>
      <c r="B58" s="79"/>
      <c r="C58" s="79"/>
      <c r="D58" s="105"/>
      <c r="E58" s="79"/>
      <c r="F58" s="112"/>
      <c r="G58" s="79"/>
      <c r="H58" s="79"/>
      <c r="I58" s="79"/>
      <c r="J58" s="113"/>
      <c r="K58" s="79"/>
      <c r="L58" s="79"/>
      <c r="M58" s="79"/>
      <c r="N58" s="113"/>
      <c r="O58" s="79"/>
      <c r="P58" s="79"/>
      <c r="Q58" s="79"/>
      <c r="R58" s="113"/>
    </row>
    <row r="59" spans="1:18" s="81" customFormat="1">
      <c r="A59" s="77"/>
      <c r="B59" s="79"/>
      <c r="C59" s="79"/>
      <c r="D59" s="105"/>
      <c r="E59" s="79"/>
      <c r="F59" s="112"/>
      <c r="G59" s="79"/>
      <c r="H59" s="79"/>
      <c r="I59" s="79"/>
      <c r="J59" s="113"/>
      <c r="K59" s="79"/>
      <c r="L59" s="79"/>
      <c r="M59" s="79"/>
      <c r="N59" s="113"/>
      <c r="O59" s="79"/>
      <c r="P59" s="79"/>
      <c r="Q59" s="79"/>
      <c r="R59" s="113"/>
    </row>
    <row r="60" spans="1:18" s="81" customFormat="1">
      <c r="A60" s="77"/>
      <c r="B60" s="79"/>
      <c r="C60" s="79"/>
      <c r="D60" s="105"/>
      <c r="E60" s="79"/>
      <c r="F60" s="112"/>
      <c r="G60" s="79"/>
      <c r="H60" s="79"/>
      <c r="I60" s="79"/>
      <c r="J60" s="113"/>
      <c r="K60" s="79"/>
      <c r="L60" s="79"/>
      <c r="M60" s="79"/>
      <c r="N60" s="113"/>
      <c r="O60" s="79"/>
      <c r="P60" s="79"/>
      <c r="Q60" s="79"/>
      <c r="R60" s="113"/>
    </row>
    <row r="61" spans="1:18" s="81" customFormat="1">
      <c r="A61" s="77"/>
      <c r="B61" s="79"/>
      <c r="C61" s="79"/>
      <c r="D61" s="105"/>
      <c r="E61" s="79"/>
      <c r="F61" s="112"/>
      <c r="G61" s="79"/>
      <c r="H61" s="79"/>
      <c r="I61" s="79"/>
      <c r="J61" s="113"/>
      <c r="K61" s="79"/>
      <c r="L61" s="79"/>
      <c r="M61" s="79"/>
      <c r="N61" s="113"/>
      <c r="O61" s="79"/>
      <c r="P61" s="79"/>
      <c r="Q61" s="79"/>
      <c r="R61" s="113"/>
    </row>
    <row r="62" spans="1:18" s="81" customFormat="1">
      <c r="A62" s="77"/>
      <c r="B62" s="79"/>
      <c r="C62" s="79"/>
      <c r="D62" s="105"/>
      <c r="E62" s="79"/>
      <c r="F62" s="112"/>
      <c r="G62" s="79"/>
      <c r="H62" s="79"/>
      <c r="I62" s="79"/>
      <c r="J62" s="113"/>
      <c r="K62" s="79"/>
      <c r="L62" s="79"/>
      <c r="M62" s="79"/>
      <c r="N62" s="113"/>
      <c r="O62" s="79"/>
      <c r="P62" s="79"/>
      <c r="Q62" s="79"/>
      <c r="R62" s="113"/>
    </row>
    <row r="63" spans="1:18" s="81" customFormat="1">
      <c r="A63" s="77"/>
      <c r="B63" s="79"/>
      <c r="C63" s="79"/>
      <c r="D63" s="105"/>
      <c r="E63" s="79"/>
      <c r="F63" s="112"/>
      <c r="G63" s="79"/>
      <c r="H63" s="79"/>
      <c r="I63" s="79"/>
      <c r="J63" s="113"/>
      <c r="K63" s="79"/>
      <c r="L63" s="79"/>
      <c r="M63" s="79"/>
      <c r="N63" s="113"/>
      <c r="O63" s="79"/>
      <c r="P63" s="79"/>
      <c r="Q63" s="79"/>
      <c r="R63" s="113"/>
    </row>
    <row r="64" spans="1:18" s="81" customFormat="1">
      <c r="A64" s="77"/>
      <c r="B64" s="79"/>
      <c r="C64" s="79"/>
      <c r="D64" s="105"/>
      <c r="E64" s="79"/>
      <c r="F64" s="112"/>
      <c r="G64" s="79"/>
      <c r="H64" s="79"/>
      <c r="I64" s="79"/>
      <c r="J64" s="113"/>
      <c r="K64" s="79"/>
      <c r="L64" s="79"/>
      <c r="M64" s="79"/>
      <c r="N64" s="113"/>
      <c r="O64" s="79"/>
      <c r="P64" s="79"/>
      <c r="Q64" s="79"/>
      <c r="R64" s="113"/>
    </row>
    <row r="65" spans="1:18" s="81" customFormat="1">
      <c r="A65" s="77"/>
      <c r="B65" s="79"/>
      <c r="C65" s="79"/>
      <c r="D65" s="105"/>
      <c r="E65" s="79"/>
      <c r="F65" s="112"/>
      <c r="G65" s="79"/>
      <c r="H65" s="79"/>
      <c r="I65" s="79"/>
      <c r="J65" s="113"/>
      <c r="K65" s="79"/>
      <c r="L65" s="79"/>
      <c r="M65" s="79"/>
      <c r="N65" s="113"/>
      <c r="O65" s="79"/>
      <c r="P65" s="79"/>
      <c r="Q65" s="79"/>
      <c r="R65" s="113"/>
    </row>
    <row r="66" spans="1:18" s="81" customFormat="1">
      <c r="A66" s="77"/>
      <c r="B66" s="79"/>
      <c r="C66" s="79"/>
      <c r="D66" s="105"/>
      <c r="E66" s="79"/>
      <c r="F66" s="112"/>
      <c r="G66" s="79"/>
      <c r="H66" s="79"/>
      <c r="I66" s="79"/>
      <c r="J66" s="113"/>
      <c r="K66" s="79"/>
      <c r="L66" s="79"/>
      <c r="M66" s="79"/>
      <c r="N66" s="113"/>
      <c r="O66" s="79"/>
      <c r="P66" s="79"/>
      <c r="Q66" s="79"/>
      <c r="R66" s="113"/>
    </row>
    <row r="67" spans="1:18" s="81" customFormat="1">
      <c r="A67" s="77"/>
      <c r="B67" s="79"/>
      <c r="C67" s="79"/>
      <c r="D67" s="105"/>
      <c r="E67" s="79"/>
      <c r="F67" s="112"/>
      <c r="G67" s="79"/>
      <c r="H67" s="79"/>
      <c r="I67" s="79"/>
      <c r="J67" s="113"/>
      <c r="K67" s="79"/>
      <c r="L67" s="79"/>
      <c r="M67" s="79"/>
      <c r="N67" s="113"/>
      <c r="O67" s="79"/>
      <c r="P67" s="79"/>
      <c r="Q67" s="79"/>
      <c r="R67" s="113"/>
    </row>
    <row r="68" spans="1:18" s="81" customFormat="1">
      <c r="A68" s="77"/>
      <c r="B68" s="79"/>
      <c r="C68" s="79"/>
      <c r="D68" s="105"/>
      <c r="E68" s="79"/>
      <c r="F68" s="112"/>
      <c r="G68" s="79"/>
      <c r="H68" s="79"/>
      <c r="I68" s="79"/>
      <c r="J68" s="113"/>
      <c r="K68" s="79"/>
      <c r="L68" s="79"/>
      <c r="M68" s="79"/>
      <c r="N68" s="113"/>
      <c r="O68" s="79"/>
      <c r="P68" s="79"/>
      <c r="Q68" s="79"/>
      <c r="R68" s="113"/>
    </row>
    <row r="69" spans="1:18" s="81" customFormat="1">
      <c r="A69" s="77"/>
      <c r="B69" s="79"/>
      <c r="C69" s="79"/>
      <c r="D69" s="105"/>
      <c r="E69" s="79"/>
      <c r="F69" s="112"/>
      <c r="G69" s="79"/>
      <c r="H69" s="79"/>
      <c r="I69" s="79"/>
      <c r="J69" s="113"/>
      <c r="K69" s="79"/>
      <c r="L69" s="79"/>
      <c r="M69" s="79"/>
      <c r="N69" s="113"/>
      <c r="O69" s="79"/>
      <c r="P69" s="79"/>
      <c r="Q69" s="79"/>
      <c r="R69" s="113"/>
    </row>
    <row r="70" spans="1:18" s="81" customFormat="1">
      <c r="A70" s="77"/>
      <c r="B70" s="79"/>
      <c r="C70" s="79"/>
      <c r="D70" s="105"/>
      <c r="E70" s="79"/>
      <c r="F70" s="112"/>
      <c r="G70" s="79"/>
      <c r="H70" s="79"/>
      <c r="I70" s="79"/>
      <c r="J70" s="113"/>
      <c r="K70" s="79"/>
      <c r="L70" s="79"/>
      <c r="M70" s="79"/>
      <c r="N70" s="113"/>
      <c r="O70" s="79"/>
      <c r="P70" s="79"/>
      <c r="Q70" s="79"/>
      <c r="R70" s="113"/>
    </row>
    <row r="71" spans="1:18" s="81" customFormat="1">
      <c r="A71" s="77"/>
      <c r="B71" s="79"/>
      <c r="C71" s="79"/>
      <c r="D71" s="105"/>
      <c r="E71" s="79"/>
      <c r="F71" s="112"/>
      <c r="G71" s="79"/>
      <c r="H71" s="79"/>
      <c r="I71" s="79"/>
      <c r="J71" s="113"/>
      <c r="K71" s="79"/>
      <c r="L71" s="79"/>
      <c r="M71" s="79"/>
      <c r="N71" s="113"/>
      <c r="O71" s="79"/>
      <c r="P71" s="79"/>
      <c r="Q71" s="79"/>
      <c r="R71" s="113"/>
    </row>
    <row r="72" spans="1:18" s="81" customFormat="1">
      <c r="A72" s="77"/>
      <c r="B72" s="79"/>
      <c r="C72" s="79"/>
      <c r="D72" s="105"/>
      <c r="E72" s="79"/>
      <c r="F72" s="112"/>
      <c r="G72" s="79"/>
      <c r="H72" s="79"/>
      <c r="I72" s="79"/>
      <c r="J72" s="113"/>
      <c r="K72" s="79"/>
      <c r="L72" s="79"/>
      <c r="M72" s="79"/>
      <c r="N72" s="113"/>
      <c r="O72" s="79"/>
      <c r="P72" s="79"/>
      <c r="Q72" s="79"/>
      <c r="R72" s="113"/>
    </row>
    <row r="73" spans="1:18" s="81" customFormat="1">
      <c r="A73" s="77"/>
      <c r="B73" s="79"/>
      <c r="C73" s="79"/>
      <c r="D73" s="105"/>
      <c r="E73" s="79"/>
      <c r="F73" s="112"/>
      <c r="G73" s="79"/>
      <c r="H73" s="79"/>
      <c r="I73" s="79"/>
      <c r="J73" s="113"/>
      <c r="K73" s="79"/>
      <c r="L73" s="79"/>
      <c r="M73" s="79"/>
      <c r="N73" s="113"/>
      <c r="O73" s="79"/>
      <c r="P73" s="79"/>
      <c r="Q73" s="79"/>
      <c r="R73" s="113"/>
    </row>
    <row r="74" spans="1:18" s="81" customFormat="1">
      <c r="A74" s="77"/>
      <c r="B74" s="79"/>
      <c r="C74" s="79"/>
      <c r="D74" s="105"/>
      <c r="E74" s="79"/>
      <c r="F74" s="112"/>
      <c r="G74" s="79"/>
      <c r="H74" s="79"/>
      <c r="I74" s="79"/>
      <c r="J74" s="113"/>
      <c r="K74" s="79"/>
      <c r="L74" s="79"/>
      <c r="M74" s="79"/>
      <c r="N74" s="113"/>
      <c r="O74" s="79"/>
      <c r="P74" s="79"/>
      <c r="Q74" s="79"/>
      <c r="R74" s="113"/>
    </row>
    <row r="75" spans="1:18" s="81" customFormat="1">
      <c r="A75" s="77"/>
      <c r="B75" s="79"/>
      <c r="C75" s="79"/>
      <c r="D75" s="105"/>
      <c r="E75" s="79"/>
      <c r="F75" s="112"/>
      <c r="G75" s="79"/>
      <c r="H75" s="79"/>
      <c r="I75" s="79"/>
      <c r="J75" s="113"/>
      <c r="K75" s="79"/>
      <c r="L75" s="79"/>
      <c r="M75" s="79"/>
      <c r="N75" s="113"/>
      <c r="O75" s="79"/>
      <c r="P75" s="79"/>
      <c r="Q75" s="79"/>
      <c r="R75" s="113"/>
    </row>
    <row r="76" spans="1:18" s="81" customFormat="1">
      <c r="A76" s="77"/>
      <c r="B76" s="79"/>
      <c r="C76" s="79"/>
      <c r="D76" s="105"/>
      <c r="E76" s="79"/>
      <c r="F76" s="112"/>
      <c r="G76" s="79"/>
      <c r="H76" s="79"/>
      <c r="I76" s="79"/>
      <c r="J76" s="113"/>
      <c r="K76" s="79"/>
      <c r="L76" s="79"/>
      <c r="M76" s="79"/>
      <c r="N76" s="113"/>
      <c r="O76" s="79"/>
      <c r="P76" s="79"/>
      <c r="Q76" s="79"/>
      <c r="R76" s="113"/>
    </row>
    <row r="77" spans="1:18" s="81" customFormat="1">
      <c r="A77" s="77"/>
      <c r="B77" s="79"/>
      <c r="C77" s="79"/>
      <c r="D77" s="105"/>
      <c r="E77" s="79"/>
      <c r="F77" s="112"/>
      <c r="G77" s="79"/>
      <c r="H77" s="79"/>
      <c r="I77" s="79"/>
      <c r="J77" s="113"/>
      <c r="K77" s="79"/>
      <c r="L77" s="79"/>
      <c r="M77" s="79"/>
      <c r="N77" s="113"/>
      <c r="O77" s="79"/>
      <c r="P77" s="79"/>
      <c r="Q77" s="79"/>
      <c r="R77" s="113"/>
    </row>
    <row r="78" spans="1:18" s="81" customFormat="1">
      <c r="A78" s="77"/>
      <c r="B78" s="79"/>
      <c r="C78" s="79"/>
      <c r="D78" s="105"/>
      <c r="E78" s="79"/>
      <c r="F78" s="112"/>
      <c r="G78" s="79"/>
      <c r="H78" s="79"/>
      <c r="I78" s="79"/>
      <c r="J78" s="113"/>
      <c r="K78" s="79"/>
      <c r="L78" s="79"/>
      <c r="M78" s="79"/>
      <c r="N78" s="113"/>
      <c r="O78" s="79"/>
      <c r="P78" s="79"/>
      <c r="Q78" s="79"/>
      <c r="R78" s="113"/>
    </row>
    <row r="79" spans="1:18" s="81" customFormat="1">
      <c r="A79" s="77"/>
      <c r="B79" s="79"/>
      <c r="C79" s="79"/>
      <c r="D79" s="105"/>
      <c r="E79" s="79"/>
      <c r="F79" s="112"/>
      <c r="G79" s="79"/>
      <c r="H79" s="79"/>
      <c r="I79" s="79"/>
      <c r="J79" s="113"/>
      <c r="K79" s="79"/>
      <c r="L79" s="79"/>
      <c r="M79" s="79"/>
      <c r="N79" s="113"/>
      <c r="O79" s="79"/>
      <c r="P79" s="79"/>
      <c r="Q79" s="79"/>
      <c r="R79" s="113"/>
    </row>
    <row r="80" spans="1:18" s="81" customFormat="1">
      <c r="A80" s="77"/>
      <c r="B80" s="79"/>
      <c r="C80" s="79"/>
      <c r="D80" s="105"/>
      <c r="E80" s="79"/>
      <c r="F80" s="112"/>
      <c r="G80" s="79"/>
      <c r="H80" s="79"/>
      <c r="I80" s="79"/>
      <c r="J80" s="113"/>
      <c r="K80" s="79"/>
      <c r="L80" s="79"/>
      <c r="M80" s="79"/>
      <c r="N80" s="113"/>
      <c r="O80" s="79"/>
      <c r="P80" s="79"/>
      <c r="Q80" s="79"/>
      <c r="R80" s="113"/>
    </row>
    <row r="81" spans="1:18" s="81" customFormat="1">
      <c r="A81" s="77"/>
      <c r="B81" s="79"/>
      <c r="C81" s="79"/>
      <c r="D81" s="105"/>
      <c r="E81" s="79"/>
      <c r="F81" s="112"/>
      <c r="G81" s="79"/>
      <c r="H81" s="79"/>
      <c r="I81" s="79"/>
      <c r="J81" s="113"/>
      <c r="K81" s="79"/>
      <c r="L81" s="79"/>
      <c r="M81" s="79"/>
      <c r="N81" s="113"/>
      <c r="O81" s="79"/>
      <c r="P81" s="79"/>
      <c r="Q81" s="79"/>
      <c r="R81" s="113"/>
    </row>
    <row r="82" spans="1:18" s="81" customFormat="1">
      <c r="A82" s="77"/>
      <c r="B82" s="79"/>
      <c r="C82" s="79"/>
      <c r="D82" s="105"/>
      <c r="E82" s="79"/>
      <c r="F82" s="112"/>
      <c r="G82" s="79"/>
      <c r="H82" s="79"/>
      <c r="I82" s="79"/>
      <c r="J82" s="113"/>
      <c r="K82" s="79"/>
      <c r="L82" s="79"/>
      <c r="M82" s="79"/>
      <c r="N82" s="113"/>
      <c r="O82" s="79"/>
      <c r="P82" s="79"/>
      <c r="Q82" s="79"/>
      <c r="R82" s="113"/>
    </row>
    <row r="83" spans="1:18" s="81" customFormat="1">
      <c r="A83" s="77"/>
      <c r="B83" s="79"/>
      <c r="C83" s="79"/>
      <c r="D83" s="105"/>
      <c r="E83" s="79"/>
      <c r="F83" s="112"/>
      <c r="G83" s="79"/>
      <c r="H83" s="79"/>
      <c r="I83" s="79"/>
      <c r="J83" s="113"/>
      <c r="K83" s="79"/>
      <c r="L83" s="79"/>
      <c r="M83" s="79"/>
      <c r="N83" s="113"/>
      <c r="O83" s="79"/>
      <c r="P83" s="79"/>
      <c r="Q83" s="79"/>
      <c r="R83" s="113"/>
    </row>
    <row r="84" spans="1:18" s="81" customFormat="1">
      <c r="A84" s="77"/>
      <c r="B84" s="79"/>
      <c r="C84" s="79"/>
      <c r="D84" s="105"/>
      <c r="E84" s="79"/>
      <c r="F84" s="112"/>
      <c r="G84" s="79"/>
      <c r="H84" s="79"/>
      <c r="I84" s="79"/>
      <c r="J84" s="113"/>
      <c r="K84" s="79"/>
      <c r="L84" s="79"/>
      <c r="M84" s="79"/>
      <c r="N84" s="113"/>
      <c r="O84" s="79"/>
      <c r="P84" s="79"/>
      <c r="Q84" s="79"/>
      <c r="R84" s="113"/>
    </row>
    <row r="85" spans="1:18" s="81" customFormat="1">
      <c r="A85" s="77"/>
      <c r="B85" s="79"/>
      <c r="C85" s="79"/>
      <c r="D85" s="105"/>
      <c r="E85" s="79"/>
      <c r="F85" s="112"/>
      <c r="G85" s="79"/>
      <c r="H85" s="79"/>
      <c r="I85" s="79"/>
      <c r="J85" s="113"/>
      <c r="K85" s="79"/>
      <c r="L85" s="79"/>
      <c r="M85" s="79"/>
      <c r="N85" s="113"/>
      <c r="O85" s="79"/>
      <c r="P85" s="79"/>
      <c r="Q85" s="79"/>
      <c r="R85" s="113"/>
    </row>
    <row r="86" spans="1:18" s="81" customFormat="1">
      <c r="A86" s="77"/>
      <c r="B86" s="79"/>
      <c r="C86" s="79"/>
      <c r="D86" s="105"/>
      <c r="E86" s="79"/>
      <c r="F86" s="112"/>
      <c r="G86" s="79"/>
      <c r="H86" s="79"/>
      <c r="I86" s="79"/>
      <c r="J86" s="113"/>
      <c r="K86" s="79"/>
      <c r="L86" s="79"/>
      <c r="M86" s="79"/>
      <c r="N86" s="113"/>
      <c r="O86" s="79"/>
      <c r="P86" s="79"/>
      <c r="Q86" s="79"/>
      <c r="R86" s="113"/>
    </row>
    <row r="87" spans="1:18" s="81" customFormat="1">
      <c r="A87" s="77"/>
      <c r="B87" s="79"/>
      <c r="C87" s="79"/>
      <c r="D87" s="105"/>
      <c r="E87" s="79"/>
      <c r="F87" s="112"/>
      <c r="G87" s="79"/>
      <c r="H87" s="79"/>
      <c r="I87" s="79"/>
      <c r="J87" s="113"/>
      <c r="K87" s="79"/>
      <c r="L87" s="79"/>
      <c r="M87" s="79"/>
      <c r="N87" s="113"/>
      <c r="O87" s="79"/>
      <c r="P87" s="79"/>
      <c r="Q87" s="79"/>
      <c r="R87" s="113"/>
    </row>
    <row r="88" spans="1:18" s="81" customFormat="1">
      <c r="A88" s="77"/>
      <c r="B88" s="79"/>
      <c r="C88" s="79"/>
      <c r="D88" s="105"/>
      <c r="E88" s="79"/>
      <c r="F88" s="112"/>
      <c r="G88" s="79"/>
      <c r="H88" s="79"/>
      <c r="I88" s="79"/>
      <c r="J88" s="113"/>
      <c r="K88" s="79"/>
      <c r="L88" s="79"/>
      <c r="M88" s="79"/>
      <c r="N88" s="113"/>
      <c r="O88" s="79"/>
      <c r="P88" s="79"/>
      <c r="Q88" s="79"/>
      <c r="R88" s="113"/>
    </row>
    <row r="89" spans="1:18" s="81" customFormat="1">
      <c r="A89" s="77"/>
      <c r="B89" s="79"/>
      <c r="C89" s="79"/>
      <c r="D89" s="105"/>
      <c r="E89" s="79"/>
      <c r="F89" s="112"/>
      <c r="G89" s="79"/>
      <c r="H89" s="79"/>
      <c r="I89" s="79"/>
      <c r="J89" s="113"/>
      <c r="K89" s="79"/>
      <c r="L89" s="79"/>
      <c r="M89" s="79"/>
      <c r="N89" s="113"/>
      <c r="O89" s="79"/>
      <c r="P89" s="79"/>
      <c r="Q89" s="79"/>
      <c r="R89" s="113"/>
    </row>
    <row r="90" spans="1:18" s="81" customFormat="1">
      <c r="A90" s="77"/>
      <c r="B90" s="79"/>
      <c r="C90" s="79"/>
      <c r="D90" s="105"/>
      <c r="E90" s="79"/>
      <c r="F90" s="112"/>
      <c r="G90" s="79"/>
      <c r="H90" s="79"/>
      <c r="I90" s="79"/>
      <c r="J90" s="113"/>
      <c r="K90" s="79"/>
      <c r="L90" s="79"/>
      <c r="M90" s="79"/>
      <c r="N90" s="113"/>
      <c r="O90" s="79"/>
      <c r="P90" s="79"/>
      <c r="Q90" s="79"/>
      <c r="R90" s="113"/>
    </row>
    <row r="91" spans="1:18" s="81" customFormat="1">
      <c r="A91" s="77"/>
      <c r="B91" s="79"/>
      <c r="C91" s="79"/>
      <c r="D91" s="105"/>
      <c r="E91" s="79"/>
      <c r="F91" s="112"/>
      <c r="G91" s="79"/>
      <c r="H91" s="79"/>
      <c r="I91" s="79"/>
      <c r="J91" s="113"/>
      <c r="K91" s="79"/>
      <c r="L91" s="79"/>
      <c r="M91" s="79"/>
      <c r="N91" s="113"/>
      <c r="O91" s="79"/>
      <c r="P91" s="79"/>
      <c r="Q91" s="79"/>
      <c r="R91" s="113"/>
    </row>
    <row r="92" spans="1:18" s="81" customFormat="1">
      <c r="A92" s="77"/>
      <c r="B92" s="79"/>
      <c r="C92" s="79"/>
      <c r="D92" s="105"/>
      <c r="E92" s="79"/>
      <c r="F92" s="112"/>
      <c r="G92" s="79"/>
      <c r="H92" s="79"/>
      <c r="I92" s="79"/>
      <c r="J92" s="113"/>
      <c r="K92" s="79"/>
      <c r="L92" s="79"/>
      <c r="M92" s="79"/>
      <c r="N92" s="113"/>
      <c r="O92" s="79"/>
      <c r="P92" s="79"/>
      <c r="Q92" s="79"/>
      <c r="R92" s="113"/>
    </row>
    <row r="93" spans="1:18" s="81" customFormat="1">
      <c r="A93" s="77"/>
      <c r="B93" s="79"/>
      <c r="C93" s="79"/>
      <c r="D93" s="105"/>
      <c r="E93" s="79"/>
      <c r="F93" s="112"/>
      <c r="G93" s="79"/>
      <c r="H93" s="79"/>
      <c r="I93" s="79"/>
      <c r="J93" s="113"/>
      <c r="K93" s="79"/>
      <c r="L93" s="79"/>
      <c r="M93" s="79"/>
      <c r="N93" s="113"/>
      <c r="O93" s="79"/>
      <c r="P93" s="79"/>
      <c r="Q93" s="79"/>
      <c r="R93" s="113"/>
    </row>
    <row r="94" spans="1:18" s="81" customFormat="1">
      <c r="A94" s="77"/>
      <c r="B94" s="79"/>
      <c r="C94" s="79"/>
      <c r="D94" s="105"/>
      <c r="E94" s="79"/>
      <c r="F94" s="112"/>
      <c r="G94" s="79"/>
      <c r="H94" s="79"/>
      <c r="I94" s="79"/>
      <c r="J94" s="113"/>
      <c r="K94" s="79"/>
      <c r="L94" s="79"/>
      <c r="M94" s="79"/>
      <c r="N94" s="113"/>
      <c r="O94" s="79"/>
      <c r="P94" s="79"/>
      <c r="Q94" s="79"/>
      <c r="R94" s="113"/>
    </row>
    <row r="95" spans="1:18" s="81" customFormat="1">
      <c r="A95" s="77"/>
      <c r="B95" s="79"/>
      <c r="C95" s="79"/>
      <c r="D95" s="105"/>
      <c r="E95" s="79"/>
      <c r="F95" s="112"/>
      <c r="G95" s="79"/>
      <c r="H95" s="79"/>
      <c r="I95" s="79"/>
      <c r="J95" s="113"/>
      <c r="K95" s="79"/>
      <c r="L95" s="79"/>
      <c r="M95" s="79"/>
      <c r="N95" s="113"/>
      <c r="O95" s="79"/>
      <c r="P95" s="79"/>
      <c r="Q95" s="79"/>
      <c r="R95" s="113"/>
    </row>
    <row r="96" spans="1:18" s="81" customFormat="1">
      <c r="A96" s="77"/>
      <c r="B96" s="79"/>
      <c r="C96" s="79"/>
      <c r="D96" s="105"/>
      <c r="E96" s="79"/>
      <c r="F96" s="112"/>
      <c r="G96" s="79"/>
      <c r="H96" s="79"/>
      <c r="I96" s="79"/>
      <c r="J96" s="113"/>
      <c r="K96" s="79"/>
      <c r="L96" s="79"/>
      <c r="M96" s="79"/>
      <c r="N96" s="113"/>
      <c r="O96" s="79"/>
      <c r="P96" s="79"/>
      <c r="Q96" s="79"/>
      <c r="R96" s="113"/>
    </row>
    <row r="97" spans="1:18" s="81" customFormat="1">
      <c r="A97" s="77"/>
      <c r="B97" s="79"/>
      <c r="C97" s="79"/>
      <c r="D97" s="105"/>
      <c r="E97" s="79"/>
      <c r="F97" s="112"/>
      <c r="G97" s="79"/>
      <c r="H97" s="79"/>
      <c r="I97" s="79"/>
      <c r="J97" s="113"/>
      <c r="K97" s="79"/>
      <c r="L97" s="79"/>
      <c r="M97" s="79"/>
      <c r="N97" s="113"/>
      <c r="O97" s="79"/>
      <c r="P97" s="79"/>
      <c r="Q97" s="79"/>
      <c r="R97" s="113"/>
    </row>
    <row r="98" spans="1:18" s="81" customFormat="1">
      <c r="A98" s="77"/>
      <c r="B98" s="79"/>
      <c r="C98" s="79"/>
      <c r="D98" s="105"/>
      <c r="E98" s="79"/>
      <c r="F98" s="112"/>
      <c r="G98" s="79"/>
      <c r="H98" s="79"/>
      <c r="I98" s="79"/>
      <c r="J98" s="113"/>
      <c r="K98" s="79"/>
      <c r="L98" s="79"/>
      <c r="M98" s="79"/>
      <c r="N98" s="113"/>
      <c r="O98" s="79"/>
      <c r="P98" s="79"/>
      <c r="Q98" s="79"/>
      <c r="R98" s="113"/>
    </row>
    <row r="99" spans="1:18" s="81" customFormat="1">
      <c r="A99" s="77"/>
      <c r="B99" s="79"/>
      <c r="C99" s="79"/>
      <c r="D99" s="105"/>
      <c r="E99" s="79"/>
      <c r="F99" s="112"/>
      <c r="G99" s="79"/>
      <c r="H99" s="79"/>
      <c r="I99" s="79"/>
      <c r="J99" s="113"/>
      <c r="K99" s="79"/>
      <c r="L99" s="79"/>
      <c r="M99" s="79"/>
      <c r="N99" s="113"/>
      <c r="O99" s="79"/>
      <c r="P99" s="79"/>
      <c r="Q99" s="79"/>
      <c r="R99" s="113"/>
    </row>
    <row r="100" spans="1:18" s="81" customFormat="1">
      <c r="A100" s="77"/>
      <c r="B100" s="79"/>
      <c r="C100" s="79"/>
      <c r="D100" s="105"/>
      <c r="E100" s="79"/>
      <c r="F100" s="112"/>
      <c r="G100" s="79"/>
      <c r="H100" s="79"/>
      <c r="I100" s="79"/>
      <c r="J100" s="113"/>
      <c r="K100" s="79"/>
      <c r="L100" s="79"/>
      <c r="M100" s="79"/>
      <c r="N100" s="113"/>
      <c r="O100" s="79"/>
      <c r="P100" s="79"/>
      <c r="Q100" s="79"/>
      <c r="R100" s="113"/>
    </row>
    <row r="101" spans="1:18" s="81" customFormat="1">
      <c r="A101" s="77"/>
      <c r="B101" s="79"/>
      <c r="C101" s="79"/>
      <c r="D101" s="105"/>
      <c r="E101" s="79"/>
      <c r="F101" s="112"/>
      <c r="G101" s="79"/>
      <c r="H101" s="79"/>
      <c r="I101" s="79"/>
      <c r="J101" s="113"/>
      <c r="K101" s="79"/>
      <c r="L101" s="79"/>
      <c r="M101" s="79"/>
      <c r="N101" s="113"/>
      <c r="O101" s="79"/>
      <c r="P101" s="79"/>
      <c r="Q101" s="79"/>
      <c r="R101" s="113"/>
    </row>
    <row r="102" spans="1:18" s="81" customFormat="1">
      <c r="A102" s="77"/>
      <c r="B102" s="79"/>
      <c r="C102" s="79"/>
      <c r="D102" s="105"/>
      <c r="E102" s="79"/>
      <c r="F102" s="112"/>
      <c r="G102" s="79"/>
      <c r="H102" s="79"/>
      <c r="I102" s="79"/>
      <c r="J102" s="113"/>
      <c r="K102" s="79"/>
      <c r="L102" s="79"/>
      <c r="M102" s="79"/>
      <c r="N102" s="113"/>
      <c r="O102" s="79"/>
      <c r="P102" s="79"/>
      <c r="Q102" s="79"/>
      <c r="R102" s="113"/>
    </row>
    <row r="103" spans="1:18" s="81" customFormat="1">
      <c r="A103" s="77"/>
      <c r="B103" s="79"/>
      <c r="C103" s="79"/>
      <c r="D103" s="105"/>
      <c r="E103" s="79"/>
      <c r="F103" s="112"/>
      <c r="G103" s="79"/>
      <c r="H103" s="79"/>
      <c r="I103" s="79"/>
      <c r="J103" s="113"/>
      <c r="K103" s="79"/>
      <c r="L103" s="79"/>
      <c r="M103" s="79"/>
      <c r="N103" s="113"/>
      <c r="O103" s="79"/>
      <c r="P103" s="79"/>
      <c r="Q103" s="79"/>
      <c r="R103" s="113"/>
    </row>
    <row r="104" spans="1:18" s="81" customFormat="1">
      <c r="A104" s="77"/>
      <c r="B104" s="79"/>
      <c r="C104" s="79"/>
      <c r="D104" s="105"/>
      <c r="E104" s="79"/>
      <c r="F104" s="112"/>
      <c r="G104" s="79"/>
      <c r="H104" s="79"/>
      <c r="I104" s="79"/>
      <c r="J104" s="113"/>
      <c r="K104" s="79"/>
      <c r="L104" s="79"/>
      <c r="M104" s="79"/>
      <c r="N104" s="113"/>
      <c r="O104" s="79"/>
      <c r="P104" s="79"/>
      <c r="Q104" s="79"/>
      <c r="R104" s="113"/>
    </row>
    <row r="105" spans="1:18" s="81" customFormat="1">
      <c r="A105" s="77"/>
      <c r="B105" s="79"/>
      <c r="C105" s="79"/>
      <c r="D105" s="105"/>
      <c r="E105" s="79"/>
      <c r="F105" s="112"/>
      <c r="G105" s="79"/>
      <c r="H105" s="79"/>
      <c r="I105" s="79"/>
      <c r="J105" s="113"/>
      <c r="K105" s="79"/>
      <c r="L105" s="79"/>
      <c r="M105" s="79"/>
      <c r="N105" s="113"/>
      <c r="O105" s="79"/>
      <c r="P105" s="79"/>
      <c r="Q105" s="79"/>
      <c r="R105" s="113"/>
    </row>
    <row r="106" spans="1:18" s="81" customFormat="1">
      <c r="A106" s="77"/>
      <c r="B106" s="79"/>
      <c r="C106" s="79"/>
      <c r="D106" s="105"/>
      <c r="E106" s="79"/>
      <c r="F106" s="112"/>
      <c r="G106" s="79"/>
      <c r="H106" s="79"/>
      <c r="I106" s="79"/>
      <c r="J106" s="113"/>
      <c r="K106" s="79"/>
      <c r="L106" s="79"/>
      <c r="M106" s="79"/>
      <c r="N106" s="113"/>
      <c r="O106" s="79"/>
      <c r="P106" s="79"/>
      <c r="Q106" s="79"/>
      <c r="R106" s="113"/>
    </row>
    <row r="107" spans="1:18" s="81" customFormat="1">
      <c r="A107" s="77"/>
      <c r="B107" s="79"/>
      <c r="C107" s="79"/>
      <c r="D107" s="105"/>
      <c r="E107" s="79"/>
      <c r="F107" s="112"/>
      <c r="G107" s="79"/>
      <c r="H107" s="79"/>
      <c r="I107" s="79"/>
      <c r="J107" s="113"/>
      <c r="K107" s="79"/>
      <c r="L107" s="79"/>
      <c r="M107" s="79"/>
      <c r="N107" s="113"/>
      <c r="O107" s="79"/>
      <c r="P107" s="79"/>
      <c r="Q107" s="79"/>
      <c r="R107" s="113"/>
    </row>
    <row r="108" spans="1:18" s="81" customFormat="1">
      <c r="A108" s="77"/>
      <c r="B108" s="79"/>
      <c r="C108" s="79"/>
      <c r="D108" s="105"/>
      <c r="E108" s="79"/>
      <c r="F108" s="112"/>
      <c r="G108" s="79"/>
      <c r="H108" s="79"/>
      <c r="I108" s="79"/>
      <c r="J108" s="113"/>
      <c r="K108" s="79"/>
      <c r="L108" s="79"/>
      <c r="M108" s="79"/>
      <c r="N108" s="113"/>
      <c r="O108" s="79"/>
      <c r="P108" s="79"/>
      <c r="Q108" s="79"/>
      <c r="R108" s="113"/>
    </row>
    <row r="109" spans="1:18" s="81" customFormat="1">
      <c r="A109" s="77"/>
      <c r="B109" s="79"/>
      <c r="C109" s="79"/>
      <c r="D109" s="105"/>
      <c r="E109" s="79"/>
      <c r="F109" s="112"/>
      <c r="G109" s="79"/>
      <c r="H109" s="79"/>
      <c r="I109" s="79"/>
      <c r="J109" s="113"/>
      <c r="K109" s="79"/>
      <c r="L109" s="79"/>
      <c r="M109" s="79"/>
      <c r="N109" s="113"/>
      <c r="O109" s="79"/>
      <c r="P109" s="79"/>
      <c r="Q109" s="79"/>
      <c r="R109" s="113"/>
    </row>
    <row r="110" spans="1:18" s="81" customFormat="1">
      <c r="A110" s="77"/>
      <c r="B110" s="79"/>
      <c r="C110" s="79"/>
      <c r="D110" s="105"/>
      <c r="E110" s="79"/>
      <c r="F110" s="112"/>
      <c r="G110" s="79"/>
      <c r="H110" s="79"/>
      <c r="I110" s="79"/>
      <c r="J110" s="113"/>
      <c r="K110" s="79"/>
      <c r="L110" s="79"/>
      <c r="M110" s="79"/>
      <c r="N110" s="113"/>
      <c r="O110" s="79"/>
      <c r="P110" s="79"/>
      <c r="Q110" s="79"/>
      <c r="R110" s="113"/>
    </row>
    <row r="111" spans="1:18" s="81" customFormat="1">
      <c r="A111" s="77"/>
      <c r="B111" s="79"/>
      <c r="C111" s="79"/>
      <c r="D111" s="105"/>
      <c r="E111" s="79"/>
      <c r="F111" s="112"/>
      <c r="G111" s="79"/>
      <c r="H111" s="79"/>
      <c r="I111" s="79"/>
      <c r="J111" s="113"/>
      <c r="K111" s="79"/>
      <c r="L111" s="79"/>
      <c r="M111" s="79"/>
      <c r="N111" s="113"/>
      <c r="O111" s="79"/>
      <c r="P111" s="79"/>
      <c r="Q111" s="79"/>
      <c r="R111" s="113"/>
    </row>
    <row r="112" spans="1:18" s="81" customFormat="1">
      <c r="A112" s="77"/>
      <c r="B112" s="79"/>
      <c r="C112" s="79"/>
      <c r="D112" s="105"/>
      <c r="E112" s="79"/>
      <c r="F112" s="112"/>
      <c r="G112" s="79"/>
      <c r="H112" s="79"/>
      <c r="I112" s="79"/>
      <c r="J112" s="113"/>
      <c r="K112" s="79"/>
      <c r="L112" s="79"/>
      <c r="M112" s="79"/>
      <c r="N112" s="113"/>
      <c r="O112" s="79"/>
      <c r="P112" s="79"/>
      <c r="Q112" s="79"/>
      <c r="R112" s="113"/>
    </row>
    <row r="113" spans="1:18" s="81" customFormat="1">
      <c r="A113" s="77"/>
      <c r="B113" s="79"/>
      <c r="C113" s="79"/>
      <c r="D113" s="105"/>
      <c r="E113" s="79"/>
      <c r="F113" s="112"/>
      <c r="G113" s="79"/>
      <c r="H113" s="79"/>
      <c r="I113" s="79"/>
      <c r="J113" s="113"/>
      <c r="K113" s="79"/>
      <c r="L113" s="79"/>
      <c r="M113" s="79"/>
      <c r="N113" s="113"/>
      <c r="O113" s="79"/>
      <c r="P113" s="79"/>
      <c r="Q113" s="79"/>
      <c r="R113" s="113"/>
    </row>
  </sheetData>
  <mergeCells count="52">
    <mergeCell ref="GA5:GD5"/>
    <mergeCell ref="O5:R5"/>
    <mergeCell ref="AY5:BB5"/>
    <mergeCell ref="BC5:BF5"/>
    <mergeCell ref="BK5:BN5"/>
    <mergeCell ref="AU5:AX5"/>
    <mergeCell ref="BG5:BJ5"/>
    <mergeCell ref="AM5:AP5"/>
    <mergeCell ref="S5:V5"/>
    <mergeCell ref="DG5:DJ5"/>
    <mergeCell ref="DC5:DF5"/>
    <mergeCell ref="CQ5:CT5"/>
    <mergeCell ref="AA5:AD5"/>
    <mergeCell ref="AI5:AL5"/>
    <mergeCell ref="BO5:BR5"/>
    <mergeCell ref="AQ5:AT5"/>
    <mergeCell ref="BS5:BV5"/>
    <mergeCell ref="CM5:CP5"/>
    <mergeCell ref="BW5:BZ5"/>
    <mergeCell ref="CE5:CH5"/>
    <mergeCell ref="A7:A9"/>
    <mergeCell ref="B5:B6"/>
    <mergeCell ref="C5:F5"/>
    <mergeCell ref="G5:J5"/>
    <mergeCell ref="CA5:CD5"/>
    <mergeCell ref="W5:Z5"/>
    <mergeCell ref="EQ5:ET5"/>
    <mergeCell ref="EM5:EP5"/>
    <mergeCell ref="EI5:EL5"/>
    <mergeCell ref="EU5:EX5"/>
    <mergeCell ref="FW5:FZ5"/>
    <mergeCell ref="DS5:DV5"/>
    <mergeCell ref="CU5:CX5"/>
    <mergeCell ref="CY5:DB5"/>
    <mergeCell ref="EA5:ED5"/>
    <mergeCell ref="CI5:CL5"/>
    <mergeCell ref="DK5:DN5"/>
    <mergeCell ref="GE5:GF5"/>
    <mergeCell ref="FO5:FR5"/>
    <mergeCell ref="FC5:FF5"/>
    <mergeCell ref="FS5:FV5"/>
    <mergeCell ref="DW5:DZ5"/>
    <mergeCell ref="A1:GF1"/>
    <mergeCell ref="A2:GF2"/>
    <mergeCell ref="A3:GF3"/>
    <mergeCell ref="K5:N5"/>
    <mergeCell ref="FK5:FN5"/>
    <mergeCell ref="EE5:EH5"/>
    <mergeCell ref="AE5:AH5"/>
    <mergeCell ref="FG5:FJ5"/>
    <mergeCell ref="EY5:FB5"/>
    <mergeCell ref="DO5:DR5"/>
  </mergeCells>
  <phoneticPr fontId="0" type="noConversion"/>
  <printOptions horizontalCentered="1"/>
  <pageMargins left="0.35433070866141736" right="0" top="0.55118110236220474" bottom="0.15748031496062992" header="0" footer="0"/>
  <pageSetup paperSize="9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>
    <tabColor theme="9" tint="-0.249977111117893"/>
  </sheetPr>
  <dimension ref="A1:H26"/>
  <sheetViews>
    <sheetView showGridLines="0" zoomScaleNormal="100" workbookViewId="0">
      <selection activeCell="G7" sqref="G7"/>
    </sheetView>
  </sheetViews>
  <sheetFormatPr defaultRowHeight="27.75"/>
  <cols>
    <col min="1" max="1" width="60.7109375" style="23" customWidth="1"/>
    <col min="2" max="2" width="29.5703125" style="23" hidden="1" customWidth="1"/>
    <col min="3" max="3" width="29.5703125" style="23" customWidth="1"/>
    <col min="4" max="4" width="24.28515625" style="23" customWidth="1"/>
    <col min="5" max="5" width="18.5703125" style="23" customWidth="1"/>
    <col min="6" max="6" width="13.140625" style="23" bestFit="1" customWidth="1"/>
    <col min="7" max="7" width="6.42578125" style="23" customWidth="1"/>
    <col min="8" max="8" width="11.42578125" style="23" customWidth="1"/>
    <col min="9" max="16384" width="9.140625" style="23"/>
  </cols>
  <sheetData>
    <row r="1" spans="1:8" s="5" customFormat="1" ht="45" customHeight="1">
      <c r="A1" s="751" t="s">
        <v>0</v>
      </c>
      <c r="B1" s="751"/>
      <c r="C1" s="751"/>
      <c r="D1" s="751"/>
      <c r="E1" s="751"/>
    </row>
    <row r="2" spans="1:8" s="5" customFormat="1" ht="39.75" customHeight="1">
      <c r="A2" s="751" t="s">
        <v>71</v>
      </c>
      <c r="B2" s="751"/>
      <c r="C2" s="751"/>
      <c r="D2" s="751"/>
      <c r="E2" s="751"/>
    </row>
    <row r="3" spans="1:8" s="5" customFormat="1" ht="39.75" customHeight="1">
      <c r="A3" s="752" t="s">
        <v>390</v>
      </c>
      <c r="B3" s="752"/>
      <c r="C3" s="752"/>
      <c r="D3" s="752"/>
      <c r="E3" s="752"/>
    </row>
    <row r="4" spans="1:8" s="5" customFormat="1" ht="12" hidden="1" customHeight="1">
      <c r="A4" s="6"/>
      <c r="B4" s="6"/>
      <c r="C4" s="6"/>
      <c r="D4" s="6"/>
      <c r="E4" s="6"/>
    </row>
    <row r="5" spans="1:8" s="5" customFormat="1" ht="4.5" customHeight="1" thickBot="1">
      <c r="A5" s="7"/>
      <c r="B5" s="8">
        <v>2551</v>
      </c>
      <c r="C5" s="8">
        <v>2552</v>
      </c>
      <c r="D5" s="7"/>
      <c r="E5" s="7"/>
    </row>
    <row r="6" spans="1:8" s="14" customFormat="1" ht="79.5" customHeight="1" thickTop="1" thickBot="1">
      <c r="A6" s="9" t="s">
        <v>226</v>
      </c>
      <c r="B6" s="10" t="s">
        <v>2</v>
      </c>
      <c r="C6" s="11" t="s">
        <v>3</v>
      </c>
      <c r="D6" s="12" t="s">
        <v>4</v>
      </c>
      <c r="E6" s="12" t="s">
        <v>5</v>
      </c>
      <c r="F6" s="13"/>
    </row>
    <row r="7" spans="1:8" s="15" customFormat="1" ht="44.25" customHeight="1" thickTop="1" thickBot="1">
      <c r="A7" s="211" t="s">
        <v>6</v>
      </c>
      <c r="B7" s="2">
        <v>28502.560000000001</v>
      </c>
      <c r="C7" s="3">
        <v>47281.56056795</v>
      </c>
      <c r="D7" s="3">
        <v>46312.614289190002</v>
      </c>
      <c r="E7" s="289">
        <v>97.950688879298966</v>
      </c>
      <c r="H7" s="16"/>
    </row>
    <row r="8" spans="1:8" s="15" customFormat="1" ht="44.25" customHeight="1" thickTop="1" thickBot="1">
      <c r="A8" s="48" t="s">
        <v>72</v>
      </c>
      <c r="B8" s="4">
        <v>28502.560000000001</v>
      </c>
      <c r="C8" s="1">
        <v>38895.611829950001</v>
      </c>
      <c r="D8" s="1">
        <v>38618.273805210003</v>
      </c>
      <c r="E8" s="184">
        <v>99.286968345034637</v>
      </c>
      <c r="H8" s="16"/>
    </row>
    <row r="9" spans="1:8" s="15" customFormat="1" ht="44.25" customHeight="1" thickTop="1" thickBot="1">
      <c r="A9" s="48" t="s">
        <v>73</v>
      </c>
      <c r="B9" s="4">
        <v>28502.560000000001</v>
      </c>
      <c r="C9" s="1">
        <v>6270.1453179999999</v>
      </c>
      <c r="D9" s="1">
        <v>5886.3412716000003</v>
      </c>
      <c r="E9" s="184">
        <v>93.878865210696233</v>
      </c>
      <c r="H9" s="16"/>
    </row>
    <row r="10" spans="1:8" s="15" customFormat="1" ht="44.25" customHeight="1" thickTop="1" thickBot="1">
      <c r="A10" s="48" t="s">
        <v>74</v>
      </c>
      <c r="B10" s="4">
        <v>28502.560000000001</v>
      </c>
      <c r="C10" s="1">
        <v>2115.8034200000002</v>
      </c>
      <c r="D10" s="1">
        <v>1807.99921238</v>
      </c>
      <c r="E10" s="184">
        <v>85.452135831220076</v>
      </c>
      <c r="H10" s="16"/>
    </row>
    <row r="11" spans="1:8" s="19" customFormat="1" ht="23.25" customHeight="1" thickTop="1">
      <c r="A11" s="17"/>
      <c r="B11" s="18"/>
      <c r="D11" s="20"/>
    </row>
    <row r="12" spans="1:8" ht="24.75" customHeight="1">
      <c r="A12" s="21"/>
      <c r="B12" s="22"/>
      <c r="D12" s="24"/>
    </row>
    <row r="13" spans="1:8" ht="36.75" customHeight="1"/>
    <row r="14" spans="1:8" s="26" customFormat="1" ht="70.5" hidden="1" customHeight="1">
      <c r="A14" s="750" t="s">
        <v>7</v>
      </c>
      <c r="B14" s="750"/>
      <c r="C14" s="750"/>
      <c r="D14" s="750"/>
      <c r="E14" s="750"/>
    </row>
    <row r="15" spans="1:8" s="26" customFormat="1" ht="34.5" hidden="1" customHeight="1">
      <c r="A15" s="750" t="s">
        <v>8</v>
      </c>
      <c r="B15" s="750"/>
      <c r="C15" s="750"/>
      <c r="D15" s="750"/>
      <c r="E15" s="750"/>
    </row>
    <row r="16" spans="1:8" s="26" customFormat="1" ht="35.25" hidden="1" customHeight="1">
      <c r="A16" s="750" t="s">
        <v>9</v>
      </c>
      <c r="B16" s="750"/>
      <c r="C16" s="750"/>
      <c r="D16" s="750"/>
      <c r="E16" s="750"/>
    </row>
    <row r="17" spans="1:8" s="26" customFormat="1" ht="12" hidden="1" customHeight="1">
      <c r="A17" s="25"/>
      <c r="B17" s="25"/>
      <c r="C17" s="25"/>
      <c r="D17" s="25"/>
      <c r="E17" s="25"/>
    </row>
    <row r="18" spans="1:8" s="26" customFormat="1" ht="10.5" hidden="1" customHeight="1" thickBot="1">
      <c r="A18" s="27"/>
      <c r="B18" s="28">
        <v>2551</v>
      </c>
      <c r="C18" s="28"/>
      <c r="D18" s="28"/>
      <c r="E18" s="28"/>
    </row>
    <row r="19" spans="1:8" s="32" customFormat="1" ht="69.75" hidden="1" customHeight="1" thickTop="1" thickBot="1">
      <c r="A19" s="29" t="s">
        <v>1</v>
      </c>
      <c r="B19" s="30" t="s">
        <v>2</v>
      </c>
      <c r="C19" s="30" t="s">
        <v>10</v>
      </c>
      <c r="D19" s="30" t="s">
        <v>4</v>
      </c>
      <c r="E19" s="30" t="s">
        <v>11</v>
      </c>
      <c r="F19" s="31"/>
    </row>
    <row r="20" spans="1:8" s="15" customFormat="1" ht="93" hidden="1" customHeight="1" thickTop="1" thickBot="1">
      <c r="A20" s="33" t="s">
        <v>6</v>
      </c>
      <c r="B20" s="34">
        <v>28502.560000000001</v>
      </c>
      <c r="C20" s="34">
        <v>32814.947288999996</v>
      </c>
      <c r="D20" s="34">
        <v>620.08334543000001</v>
      </c>
      <c r="E20" s="35">
        <f>D20/C20</f>
        <v>1.8896368778805267E-2</v>
      </c>
      <c r="H20" s="36"/>
    </row>
    <row r="21" spans="1:8" s="15" customFormat="1" hidden="1">
      <c r="A21" s="37"/>
      <c r="B21" s="37"/>
      <c r="C21" s="37"/>
      <c r="D21" s="37"/>
      <c r="E21" s="37"/>
    </row>
    <row r="22" spans="1:8" s="15" customFormat="1" ht="39.75" hidden="1" customHeight="1">
      <c r="A22" s="38" t="s">
        <v>12</v>
      </c>
      <c r="B22" s="39"/>
      <c r="C22" s="40"/>
      <c r="D22" s="40"/>
      <c r="E22" s="40"/>
    </row>
    <row r="23" spans="1:8" hidden="1">
      <c r="A23" s="37"/>
      <c r="B23" s="37"/>
      <c r="C23" s="37"/>
      <c r="D23" s="37"/>
      <c r="E23" s="37"/>
    </row>
    <row r="24" spans="1:8" hidden="1"/>
    <row r="25" spans="1:8" hidden="1"/>
    <row r="26" spans="1:8" hidden="1"/>
  </sheetData>
  <mergeCells count="6">
    <mergeCell ref="A15:E15"/>
    <mergeCell ref="A16:E16"/>
    <mergeCell ref="A1:E1"/>
    <mergeCell ref="A2:E2"/>
    <mergeCell ref="A3:E3"/>
    <mergeCell ref="A14:E14"/>
  </mergeCells>
  <phoneticPr fontId="79" type="noConversion"/>
  <pageMargins left="0.65" right="0.59" top="0.45" bottom="0.55000000000000004" header="0.2" footer="0.31"/>
  <pageSetup paperSize="9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2">
    <tabColor rgb="FFFFFF00"/>
  </sheetPr>
  <dimension ref="A1:E27"/>
  <sheetViews>
    <sheetView view="pageBreakPreview" zoomScale="40" zoomScaleNormal="40" zoomScaleSheetLayoutView="40" workbookViewId="0">
      <selection activeCell="D17" sqref="D17"/>
    </sheetView>
  </sheetViews>
  <sheetFormatPr defaultRowHeight="27.75"/>
  <cols>
    <col min="1" max="1" width="9.140625" style="247"/>
    <col min="2" max="2" width="11" style="247" customWidth="1"/>
    <col min="3" max="3" width="9.140625" style="247"/>
    <col min="4" max="4" width="9.140625" style="177"/>
  </cols>
  <sheetData>
    <row r="1" spans="1:5">
      <c r="A1" s="244" t="s">
        <v>35</v>
      </c>
      <c r="B1" s="244" t="s">
        <v>5</v>
      </c>
      <c r="C1" s="244" t="s">
        <v>70</v>
      </c>
      <c r="D1" s="183"/>
    </row>
    <row r="2" spans="1:5">
      <c r="A2" s="237" t="s">
        <v>49</v>
      </c>
      <c r="B2" s="245">
        <v>100.03001186365145</v>
      </c>
      <c r="C2" s="246" t="s">
        <v>97</v>
      </c>
      <c r="D2" s="519"/>
      <c r="E2" s="308"/>
    </row>
    <row r="3" spans="1:5">
      <c r="A3" s="237" t="s">
        <v>52</v>
      </c>
      <c r="B3" s="245">
        <v>99.999883887230922</v>
      </c>
      <c r="C3" s="246" t="s">
        <v>98</v>
      </c>
      <c r="D3" s="519"/>
      <c r="E3" s="308"/>
    </row>
    <row r="4" spans="1:5">
      <c r="A4" s="237" t="s">
        <v>48</v>
      </c>
      <c r="B4" s="245">
        <v>99.997367766412069</v>
      </c>
      <c r="C4" s="246" t="s">
        <v>98</v>
      </c>
      <c r="D4" s="519"/>
      <c r="E4" s="308"/>
    </row>
    <row r="5" spans="1:5">
      <c r="A5" s="237" t="s">
        <v>45</v>
      </c>
      <c r="B5" s="245">
        <v>99.984601123822969</v>
      </c>
      <c r="C5" s="246" t="s">
        <v>99</v>
      </c>
      <c r="D5" s="519"/>
      <c r="E5" s="308"/>
    </row>
    <row r="6" spans="1:5">
      <c r="A6" s="237" t="s">
        <v>53</v>
      </c>
      <c r="B6" s="245">
        <v>99.972123870906813</v>
      </c>
      <c r="C6" s="246" t="s">
        <v>100</v>
      </c>
      <c r="D6" s="519"/>
      <c r="E6" s="308"/>
    </row>
    <row r="7" spans="1:5">
      <c r="A7" s="237" t="s">
        <v>42</v>
      </c>
      <c r="B7" s="245">
        <v>99.904592728780969</v>
      </c>
      <c r="C7" s="246" t="s">
        <v>101</v>
      </c>
      <c r="D7" s="519"/>
      <c r="E7" s="308"/>
    </row>
    <row r="8" spans="1:5">
      <c r="A8" s="237" t="s">
        <v>40</v>
      </c>
      <c r="B8" s="245">
        <v>99.705133636935557</v>
      </c>
      <c r="C8" s="246" t="s">
        <v>102</v>
      </c>
      <c r="D8" s="519"/>
      <c r="E8" s="308"/>
    </row>
    <row r="9" spans="1:5">
      <c r="A9" s="237" t="s">
        <v>38</v>
      </c>
      <c r="B9" s="245">
        <v>99.594977056224906</v>
      </c>
      <c r="C9" s="246" t="s">
        <v>103</v>
      </c>
      <c r="D9" s="519"/>
      <c r="E9" s="308"/>
    </row>
    <row r="10" spans="1:5">
      <c r="A10" s="237" t="s">
        <v>43</v>
      </c>
      <c r="B10" s="245">
        <v>99.478091199731651</v>
      </c>
      <c r="C10" s="246" t="s">
        <v>104</v>
      </c>
      <c r="D10" s="519"/>
      <c r="E10" s="308"/>
    </row>
    <row r="11" spans="1:5">
      <c r="A11" s="237" t="s">
        <v>41</v>
      </c>
      <c r="B11" s="245">
        <v>99.462300336013456</v>
      </c>
      <c r="C11" s="246" t="s">
        <v>105</v>
      </c>
      <c r="D11" s="519"/>
      <c r="E11" s="308"/>
    </row>
    <row r="12" spans="1:5">
      <c r="A12" s="237" t="s">
        <v>39</v>
      </c>
      <c r="B12" s="245">
        <v>99.13364113606616</v>
      </c>
      <c r="C12" s="246" t="s">
        <v>106</v>
      </c>
      <c r="D12" s="519"/>
      <c r="E12" s="308"/>
    </row>
    <row r="13" spans="1:5">
      <c r="A13" s="237" t="s">
        <v>44</v>
      </c>
      <c r="B13" s="245">
        <v>98.912555270355611</v>
      </c>
      <c r="C13" s="246" t="s">
        <v>107</v>
      </c>
      <c r="D13" s="519"/>
      <c r="E13" s="308"/>
    </row>
    <row r="14" spans="1:5">
      <c r="A14" s="237" t="s">
        <v>37</v>
      </c>
      <c r="B14" s="245">
        <v>98.464502935339723</v>
      </c>
      <c r="C14" s="246" t="s">
        <v>108</v>
      </c>
      <c r="D14" s="519"/>
      <c r="E14" s="308"/>
    </row>
    <row r="15" spans="1:5">
      <c r="A15" s="237" t="s">
        <v>50</v>
      </c>
      <c r="B15" s="245">
        <v>97.599723129916129</v>
      </c>
      <c r="C15" s="246" t="s">
        <v>109</v>
      </c>
      <c r="D15" s="519"/>
      <c r="E15" s="308"/>
    </row>
    <row r="16" spans="1:5">
      <c r="A16" s="237" t="s">
        <v>51</v>
      </c>
      <c r="B16" s="245">
        <v>96.989241588989856</v>
      </c>
      <c r="C16" s="246" t="s">
        <v>110</v>
      </c>
      <c r="D16" s="519"/>
      <c r="E16" s="308"/>
    </row>
    <row r="17" spans="1:5">
      <c r="A17" s="237" t="s">
        <v>36</v>
      </c>
      <c r="B17" s="245">
        <v>96.575020674036608</v>
      </c>
      <c r="C17" s="246" t="s">
        <v>111</v>
      </c>
      <c r="D17" s="519"/>
      <c r="E17" s="308"/>
    </row>
    <row r="18" spans="1:5">
      <c r="A18" s="237" t="s">
        <v>47</v>
      </c>
      <c r="B18" s="245">
        <v>93.32822171803457</v>
      </c>
      <c r="C18" s="246" t="s">
        <v>112</v>
      </c>
      <c r="D18" s="519"/>
      <c r="E18" s="308"/>
    </row>
    <row r="19" spans="1:5">
      <c r="A19" s="238" t="s">
        <v>46</v>
      </c>
      <c r="B19" s="239">
        <v>100</v>
      </c>
      <c r="C19" s="246" t="s">
        <v>97</v>
      </c>
      <c r="D19"/>
    </row>
    <row r="20" spans="1:5">
      <c r="A20" s="238" t="s">
        <v>306</v>
      </c>
      <c r="B20" s="239">
        <v>100</v>
      </c>
      <c r="C20" s="246" t="s">
        <v>97</v>
      </c>
      <c r="D20"/>
    </row>
    <row r="21" spans="1:5">
      <c r="A21" s="240" t="s">
        <v>57</v>
      </c>
      <c r="B21" s="239">
        <v>99.94</v>
      </c>
      <c r="C21" s="246" t="s">
        <v>98</v>
      </c>
      <c r="D21"/>
    </row>
    <row r="22" spans="1:5">
      <c r="A22" s="238" t="s">
        <v>68</v>
      </c>
      <c r="B22" s="239">
        <v>99.93</v>
      </c>
      <c r="C22" s="246" t="s">
        <v>99</v>
      </c>
      <c r="D22"/>
    </row>
    <row r="23" spans="1:5">
      <c r="A23" s="238" t="s">
        <v>75</v>
      </c>
      <c r="B23" s="239">
        <v>99.09</v>
      </c>
      <c r="C23" s="246" t="s">
        <v>100</v>
      </c>
      <c r="D23"/>
    </row>
    <row r="24" spans="1:5">
      <c r="A24" s="238" t="s">
        <v>56</v>
      </c>
      <c r="B24" s="239">
        <v>71.400894478380636</v>
      </c>
      <c r="C24" s="246" t="s">
        <v>101</v>
      </c>
      <c r="D24"/>
    </row>
    <row r="25" spans="1:5">
      <c r="A25" s="241" t="s">
        <v>58</v>
      </c>
      <c r="B25" s="242">
        <v>100.03251415403436</v>
      </c>
      <c r="C25" s="246" t="s">
        <v>97</v>
      </c>
      <c r="D25"/>
    </row>
    <row r="26" spans="1:5" ht="55.5">
      <c r="A26" s="243" t="s">
        <v>59</v>
      </c>
      <c r="B26" s="242">
        <v>99.999995017669846</v>
      </c>
      <c r="C26" s="246" t="s">
        <v>98</v>
      </c>
      <c r="D26"/>
    </row>
    <row r="27" spans="1:5">
      <c r="A27" s="243" t="s">
        <v>115</v>
      </c>
      <c r="B27" s="242">
        <v>90.307603637651638</v>
      </c>
      <c r="C27" s="246" t="s">
        <v>99</v>
      </c>
      <c r="D27"/>
    </row>
  </sheetData>
  <phoneticPr fontId="120" type="noConversion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20"/>
  </sheetPr>
  <dimension ref="A1:AF4385"/>
  <sheetViews>
    <sheetView showGridLines="0" zoomScale="85" workbookViewId="0">
      <pane xSplit="3" ySplit="13" topLeftCell="D14" activePane="bottomRight" state="frozen"/>
      <selection activeCell="S9" sqref="S9"/>
      <selection pane="topRight" activeCell="S9" sqref="S9"/>
      <selection pane="bottomLeft" activeCell="S9" sqref="S9"/>
      <selection pane="bottomRight" activeCell="N18" sqref="N18"/>
    </sheetView>
  </sheetViews>
  <sheetFormatPr defaultRowHeight="21.75"/>
  <cols>
    <col min="1" max="1" width="21.5703125" style="467" customWidth="1"/>
    <col min="2" max="2" width="5.140625" style="467" bestFit="1" customWidth="1"/>
    <col min="3" max="3" width="0.140625" style="584" customWidth="1"/>
    <col min="4" max="4" width="11" style="467" customWidth="1"/>
    <col min="5" max="5" width="8.28515625" style="467" customWidth="1"/>
    <col min="6" max="6" width="8.42578125" style="467" customWidth="1"/>
    <col min="7" max="7" width="10.140625" style="467" customWidth="1"/>
    <col min="8" max="8" width="7" style="467" customWidth="1"/>
    <col min="9" max="9" width="8.85546875" style="467" customWidth="1"/>
    <col min="10" max="10" width="7.85546875" style="467" customWidth="1"/>
    <col min="11" max="11" width="10.5703125" style="467" hidden="1" customWidth="1"/>
    <col min="12" max="12" width="11.42578125" style="467" customWidth="1"/>
    <col min="13" max="13" width="10.5703125" style="467" customWidth="1"/>
    <col min="14" max="14" width="10.28515625" style="467" customWidth="1"/>
    <col min="15" max="15" width="4.7109375" style="585" customWidth="1"/>
    <col min="16" max="16" width="11.140625" style="467" customWidth="1"/>
    <col min="17" max="17" width="10.7109375" style="467" customWidth="1"/>
    <col min="18" max="18" width="10.5703125" style="467" customWidth="1"/>
    <col min="19" max="19" width="10.42578125" style="467" customWidth="1"/>
    <col min="20" max="20" width="10.5703125" style="467" hidden="1" customWidth="1"/>
    <col min="21" max="21" width="10.42578125" style="467" customWidth="1"/>
    <col min="22" max="22" width="10.5703125" style="467" bestFit="1" customWidth="1"/>
    <col min="23" max="23" width="10" style="467" customWidth="1"/>
    <col min="24" max="24" width="5.28515625" style="585" customWidth="1"/>
    <col min="25" max="25" width="13" style="467" customWidth="1"/>
    <col min="26" max="26" width="7.42578125" style="467" customWidth="1"/>
    <col min="27" max="27" width="11.85546875" style="467" customWidth="1"/>
    <col min="28" max="28" width="10" style="467" customWidth="1"/>
    <col min="29" max="29" width="11.28515625" style="471" customWidth="1"/>
    <col min="30" max="30" width="10.42578125" style="469" customWidth="1"/>
    <col min="31" max="31" width="10.42578125" style="470" customWidth="1"/>
    <col min="32" max="32" width="11.28515625" style="467" customWidth="1"/>
    <col min="33" max="16384" width="9.140625" style="467"/>
  </cols>
  <sheetData>
    <row r="1" spans="1:32" ht="23.25">
      <c r="A1" s="753" t="s">
        <v>117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/>
      <c r="S1" s="753"/>
      <c r="T1" s="753"/>
      <c r="U1" s="753"/>
      <c r="V1" s="753"/>
      <c r="W1" s="753"/>
      <c r="X1" s="753"/>
      <c r="Y1" s="753"/>
      <c r="Z1" s="753"/>
      <c r="AA1" s="753"/>
      <c r="AC1" s="468"/>
    </row>
    <row r="2" spans="1:32" ht="23.25">
      <c r="A2" s="753" t="s">
        <v>224</v>
      </c>
      <c r="B2" s="753"/>
      <c r="C2" s="753"/>
      <c r="D2" s="753"/>
      <c r="E2" s="753"/>
      <c r="F2" s="753"/>
      <c r="G2" s="753"/>
      <c r="H2" s="753"/>
      <c r="I2" s="753"/>
      <c r="J2" s="753"/>
      <c r="K2" s="753"/>
      <c r="L2" s="753"/>
      <c r="M2" s="753"/>
      <c r="N2" s="753"/>
      <c r="O2" s="753"/>
      <c r="P2" s="753"/>
      <c r="Q2" s="753"/>
      <c r="R2" s="753"/>
      <c r="S2" s="753"/>
      <c r="T2" s="753"/>
      <c r="U2" s="753"/>
      <c r="V2" s="753"/>
      <c r="W2" s="753"/>
      <c r="X2" s="753"/>
      <c r="Y2" s="753"/>
      <c r="Z2" s="753"/>
      <c r="AA2" s="753"/>
    </row>
    <row r="3" spans="1:32" ht="26.25" customHeight="1">
      <c r="A3" s="753" t="s">
        <v>393</v>
      </c>
      <c r="B3" s="753"/>
      <c r="C3" s="753"/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  <c r="O3" s="753"/>
      <c r="P3" s="753"/>
      <c r="Q3" s="753"/>
      <c r="R3" s="753"/>
      <c r="S3" s="753"/>
      <c r="T3" s="753"/>
      <c r="U3" s="753"/>
      <c r="V3" s="753"/>
      <c r="W3" s="753"/>
      <c r="X3" s="753"/>
      <c r="Y3" s="753"/>
      <c r="Z3" s="753"/>
      <c r="AA3" s="753"/>
      <c r="AB3" s="472" t="s">
        <v>121</v>
      </c>
    </row>
    <row r="4" spans="1:32" ht="21.75" hidden="1" customHeight="1">
      <c r="A4" s="473"/>
      <c r="B4" s="473"/>
      <c r="C4" s="473"/>
      <c r="D4" s="473"/>
      <c r="E4" s="473"/>
      <c r="F4" s="473">
        <v>0</v>
      </c>
      <c r="G4" s="473"/>
      <c r="H4" s="473">
        <v>0</v>
      </c>
      <c r="I4" s="473"/>
      <c r="J4" s="473"/>
      <c r="K4" s="473"/>
      <c r="L4" s="473"/>
      <c r="M4" s="473">
        <v>1807.99921238</v>
      </c>
      <c r="N4" s="473"/>
      <c r="O4" s="473"/>
      <c r="P4" s="473">
        <v>126.4146836</v>
      </c>
      <c r="Q4" s="473"/>
      <c r="R4" s="473">
        <v>181.38952401999998</v>
      </c>
      <c r="S4" s="473"/>
      <c r="T4" s="473"/>
      <c r="U4" s="473"/>
      <c r="V4" s="473">
        <v>1807.99921238</v>
      </c>
      <c r="W4" s="473"/>
      <c r="X4" s="473"/>
      <c r="Y4" s="473">
        <v>126.4146836</v>
      </c>
      <c r="Z4" s="473"/>
      <c r="AA4" s="474"/>
      <c r="AB4" s="474"/>
      <c r="AC4" s="474"/>
    </row>
    <row r="5" spans="1:32" s="475" customFormat="1" ht="23.25" hidden="1" customHeight="1">
      <c r="A5" s="475">
        <v>1000000</v>
      </c>
      <c r="C5" s="476"/>
      <c r="D5" s="477"/>
      <c r="E5" s="478">
        <v>0</v>
      </c>
      <c r="F5" s="478">
        <v>0</v>
      </c>
      <c r="G5" s="478"/>
      <c r="H5" s="478">
        <v>0</v>
      </c>
      <c r="I5" s="478"/>
      <c r="J5" s="478">
        <v>0</v>
      </c>
      <c r="K5" s="478"/>
      <c r="L5" s="478">
        <v>4154.3418979999997</v>
      </c>
      <c r="M5" s="478">
        <v>4078.34205922</v>
      </c>
      <c r="N5" s="478"/>
      <c r="O5" s="478"/>
      <c r="P5" s="478">
        <v>109.97440959000004</v>
      </c>
      <c r="Q5" s="478"/>
      <c r="R5" s="478">
        <v>-33.974570810000245</v>
      </c>
      <c r="S5" s="478"/>
      <c r="T5" s="478"/>
      <c r="U5" s="478">
        <v>4154.3418979999997</v>
      </c>
      <c r="V5" s="478">
        <v>4078.34205922</v>
      </c>
      <c r="W5" s="478"/>
      <c r="X5" s="478"/>
      <c r="Y5" s="478">
        <v>109.97440959000004</v>
      </c>
      <c r="Z5" s="478"/>
      <c r="AA5" s="478">
        <v>-33.974570810000614</v>
      </c>
      <c r="AB5" s="479"/>
      <c r="AC5" s="480"/>
      <c r="AD5" s="469"/>
      <c r="AE5" s="469"/>
    </row>
    <row r="6" spans="1:32" s="486" customFormat="1" ht="21">
      <c r="A6" s="754" t="s">
        <v>122</v>
      </c>
      <c r="B6" s="754"/>
      <c r="C6" s="481"/>
      <c r="D6" s="755" t="s">
        <v>118</v>
      </c>
      <c r="E6" s="755"/>
      <c r="F6" s="755"/>
      <c r="G6" s="755"/>
      <c r="H6" s="755"/>
      <c r="I6" s="755"/>
      <c r="J6" s="755"/>
      <c r="K6" s="755" t="s">
        <v>119</v>
      </c>
      <c r="L6" s="755"/>
      <c r="M6" s="755"/>
      <c r="N6" s="755"/>
      <c r="O6" s="755"/>
      <c r="P6" s="755"/>
      <c r="Q6" s="755"/>
      <c r="R6" s="755"/>
      <c r="S6" s="755"/>
      <c r="T6" s="755" t="s">
        <v>120</v>
      </c>
      <c r="U6" s="755"/>
      <c r="V6" s="755"/>
      <c r="W6" s="755"/>
      <c r="X6" s="755"/>
      <c r="Y6" s="755"/>
      <c r="Z6" s="755"/>
      <c r="AA6" s="755"/>
      <c r="AB6" s="755"/>
      <c r="AC6" s="483"/>
      <c r="AD6" s="484"/>
      <c r="AE6" s="485"/>
    </row>
    <row r="7" spans="1:32" s="486" customFormat="1" ht="21">
      <c r="A7" s="754"/>
      <c r="B7" s="754"/>
      <c r="C7" s="481"/>
      <c r="D7" s="487" t="s">
        <v>123</v>
      </c>
      <c r="E7" s="754" t="s">
        <v>10</v>
      </c>
      <c r="F7" s="755" t="s">
        <v>4</v>
      </c>
      <c r="G7" s="755"/>
      <c r="H7" s="755" t="s">
        <v>124</v>
      </c>
      <c r="I7" s="755"/>
      <c r="J7" s="488"/>
      <c r="K7" s="487" t="s">
        <v>123</v>
      </c>
      <c r="L7" s="754" t="s">
        <v>10</v>
      </c>
      <c r="M7" s="755" t="s">
        <v>4</v>
      </c>
      <c r="N7" s="755"/>
      <c r="O7" s="489" t="s">
        <v>125</v>
      </c>
      <c r="P7" s="755" t="s">
        <v>124</v>
      </c>
      <c r="Q7" s="755"/>
      <c r="R7" s="755" t="s">
        <v>126</v>
      </c>
      <c r="S7" s="755"/>
      <c r="T7" s="482" t="s">
        <v>123</v>
      </c>
      <c r="U7" s="754" t="s">
        <v>10</v>
      </c>
      <c r="V7" s="755" t="s">
        <v>4</v>
      </c>
      <c r="W7" s="755"/>
      <c r="X7" s="489" t="s">
        <v>125</v>
      </c>
      <c r="Y7" s="755" t="s">
        <v>124</v>
      </c>
      <c r="Z7" s="755"/>
      <c r="AA7" s="755" t="s">
        <v>126</v>
      </c>
      <c r="AB7" s="755"/>
      <c r="AC7" s="483"/>
      <c r="AD7" s="484"/>
      <c r="AE7" s="485"/>
    </row>
    <row r="8" spans="1:32" s="486" customFormat="1" ht="28.5" customHeight="1">
      <c r="A8" s="754"/>
      <c r="B8" s="754"/>
      <c r="C8" s="481"/>
      <c r="D8" s="490" t="s">
        <v>127</v>
      </c>
      <c r="E8" s="754"/>
      <c r="F8" s="756" t="s">
        <v>128</v>
      </c>
      <c r="G8" s="487" t="s">
        <v>129</v>
      </c>
      <c r="H8" s="757" t="s">
        <v>128</v>
      </c>
      <c r="I8" s="487" t="s">
        <v>129</v>
      </c>
      <c r="J8" s="490" t="s">
        <v>126</v>
      </c>
      <c r="K8" s="490" t="s">
        <v>127</v>
      </c>
      <c r="L8" s="754"/>
      <c r="M8" s="756" t="s">
        <v>128</v>
      </c>
      <c r="N8" s="487" t="s">
        <v>129</v>
      </c>
      <c r="O8" s="491" t="s">
        <v>130</v>
      </c>
      <c r="P8" s="756" t="s">
        <v>128</v>
      </c>
      <c r="Q8" s="487" t="s">
        <v>129</v>
      </c>
      <c r="R8" s="757" t="s">
        <v>128</v>
      </c>
      <c r="S8" s="487" t="s">
        <v>129</v>
      </c>
      <c r="T8" s="487" t="s">
        <v>127</v>
      </c>
      <c r="U8" s="754"/>
      <c r="V8" s="756" t="s">
        <v>128</v>
      </c>
      <c r="W8" s="487" t="s">
        <v>129</v>
      </c>
      <c r="X8" s="491" t="s">
        <v>130</v>
      </c>
      <c r="Y8" s="757" t="s">
        <v>128</v>
      </c>
      <c r="Z8" s="487" t="s">
        <v>129</v>
      </c>
      <c r="AA8" s="757" t="s">
        <v>128</v>
      </c>
      <c r="AB8" s="487" t="s">
        <v>129</v>
      </c>
      <c r="AC8" s="492"/>
      <c r="AD8" s="484"/>
      <c r="AE8" s="485"/>
    </row>
    <row r="9" spans="1:32" s="486" customFormat="1" ht="26.25" customHeight="1">
      <c r="A9" s="754"/>
      <c r="B9" s="754"/>
      <c r="C9" s="481"/>
      <c r="D9" s="493" t="s">
        <v>131</v>
      </c>
      <c r="E9" s="754"/>
      <c r="F9" s="756"/>
      <c r="G9" s="494" t="s">
        <v>10</v>
      </c>
      <c r="H9" s="758"/>
      <c r="I9" s="494" t="s">
        <v>10</v>
      </c>
      <c r="J9" s="494"/>
      <c r="K9" s="493" t="s">
        <v>131</v>
      </c>
      <c r="L9" s="754"/>
      <c r="M9" s="756"/>
      <c r="N9" s="494" t="s">
        <v>10</v>
      </c>
      <c r="O9" s="495" t="s">
        <v>132</v>
      </c>
      <c r="P9" s="756"/>
      <c r="Q9" s="494" t="s">
        <v>10</v>
      </c>
      <c r="R9" s="758"/>
      <c r="S9" s="494" t="s">
        <v>10</v>
      </c>
      <c r="T9" s="496" t="s">
        <v>131</v>
      </c>
      <c r="U9" s="754"/>
      <c r="V9" s="756"/>
      <c r="W9" s="494" t="s">
        <v>10</v>
      </c>
      <c r="X9" s="495" t="s">
        <v>132</v>
      </c>
      <c r="Y9" s="758"/>
      <c r="Z9" s="494" t="s">
        <v>10</v>
      </c>
      <c r="AA9" s="758"/>
      <c r="AB9" s="494" t="s">
        <v>10</v>
      </c>
      <c r="AC9" s="483"/>
      <c r="AD9" s="484"/>
      <c r="AE9" s="485"/>
    </row>
    <row r="10" spans="1:32" s="504" customFormat="1" ht="24.75" customHeight="1">
      <c r="A10" s="497" t="s">
        <v>152</v>
      </c>
      <c r="B10" s="498"/>
      <c r="C10" s="499"/>
      <c r="D10" s="499"/>
      <c r="E10" s="303">
        <v>0</v>
      </c>
      <c r="F10" s="303">
        <v>0</v>
      </c>
      <c r="G10" s="304">
        <v>0</v>
      </c>
      <c r="H10" s="303">
        <v>0</v>
      </c>
      <c r="I10" s="303">
        <v>0</v>
      </c>
      <c r="J10" s="303">
        <v>0</v>
      </c>
      <c r="K10" s="303">
        <v>47281.56056795</v>
      </c>
      <c r="L10" s="303">
        <v>47281.56056795</v>
      </c>
      <c r="M10" s="303">
        <v>46312.614289190002</v>
      </c>
      <c r="N10" s="305">
        <v>97.950688879298966</v>
      </c>
      <c r="O10" s="303"/>
      <c r="P10" s="303">
        <v>514.80389579000007</v>
      </c>
      <c r="Q10" s="303">
        <v>10.135647459994868</v>
      </c>
      <c r="R10" s="303">
        <v>454.14238296999929</v>
      </c>
      <c r="S10" s="500">
        <v>0.96050633167518917</v>
      </c>
      <c r="T10" s="303">
        <v>47281.56056795</v>
      </c>
      <c r="U10" s="303">
        <v>47281.56056795</v>
      </c>
      <c r="V10" s="303">
        <v>46312.614289190002</v>
      </c>
      <c r="W10" s="305">
        <v>97.950688879298966</v>
      </c>
      <c r="X10" s="303"/>
      <c r="Y10" s="303">
        <v>514.80389579000007</v>
      </c>
      <c r="Z10" s="303">
        <v>10.135647459994868</v>
      </c>
      <c r="AA10" s="303">
        <v>454.14238296999798</v>
      </c>
      <c r="AB10" s="305">
        <v>0.9605063316751864</v>
      </c>
      <c r="AC10" s="501"/>
      <c r="AD10" s="502"/>
      <c r="AE10" s="503"/>
    </row>
    <row r="11" spans="1:32" s="504" customFormat="1" ht="19.5" customHeight="1">
      <c r="A11" s="210" t="s">
        <v>153</v>
      </c>
      <c r="B11" s="505">
        <v>2553</v>
      </c>
      <c r="C11" s="499"/>
      <c r="D11" s="499"/>
      <c r="E11" s="303">
        <v>0</v>
      </c>
      <c r="F11" s="303">
        <v>0</v>
      </c>
      <c r="G11" s="303">
        <v>0</v>
      </c>
      <c r="H11" s="303">
        <v>0</v>
      </c>
      <c r="I11" s="303">
        <v>0</v>
      </c>
      <c r="J11" s="303">
        <v>0</v>
      </c>
      <c r="K11" s="303">
        <v>38895.611829950001</v>
      </c>
      <c r="L11" s="303">
        <v>38895.611829950001</v>
      </c>
      <c r="M11" s="303">
        <v>38618.273805210003</v>
      </c>
      <c r="N11" s="303">
        <v>99.286968345034637</v>
      </c>
      <c r="O11" s="303"/>
      <c r="P11" s="303">
        <v>152.00011899999998</v>
      </c>
      <c r="Q11" s="303">
        <v>0.39078989080963217</v>
      </c>
      <c r="R11" s="303">
        <v>125.3379057399996</v>
      </c>
      <c r="S11" s="500">
        <v>0.32224176415574002</v>
      </c>
      <c r="T11" s="303">
        <v>38895.611829950001</v>
      </c>
      <c r="U11" s="303">
        <v>38895.611829950001</v>
      </c>
      <c r="V11" s="303">
        <v>38618.273805210003</v>
      </c>
      <c r="W11" s="303">
        <v>99.286968345034637</v>
      </c>
      <c r="X11" s="303"/>
      <c r="Y11" s="303">
        <v>152.00011899999998</v>
      </c>
      <c r="Z11" s="303">
        <v>0.39078989080963217</v>
      </c>
      <c r="AA11" s="303">
        <v>125.33790573999823</v>
      </c>
      <c r="AB11" s="303">
        <v>0.32224176415573652</v>
      </c>
      <c r="AC11" s="501"/>
      <c r="AD11" s="502"/>
      <c r="AE11" s="503"/>
    </row>
    <row r="12" spans="1:32" s="504" customFormat="1" ht="19.5" customHeight="1">
      <c r="A12" s="210" t="s">
        <v>153</v>
      </c>
      <c r="B12" s="505" t="s">
        <v>225</v>
      </c>
      <c r="C12" s="499"/>
      <c r="D12" s="499"/>
      <c r="E12" s="303">
        <v>0</v>
      </c>
      <c r="F12" s="303">
        <v>0</v>
      </c>
      <c r="G12" s="303">
        <v>0</v>
      </c>
      <c r="H12" s="303">
        <v>0</v>
      </c>
      <c r="I12" s="303">
        <v>0</v>
      </c>
      <c r="J12" s="303">
        <v>0</v>
      </c>
      <c r="K12" s="303">
        <v>6270.1453179999999</v>
      </c>
      <c r="L12" s="303">
        <v>6270.1453179999999</v>
      </c>
      <c r="M12" s="303">
        <v>5886.3412716000003</v>
      </c>
      <c r="N12" s="303">
        <v>93.878865210696233</v>
      </c>
      <c r="O12" s="303"/>
      <c r="P12" s="303">
        <v>236.38909319000004</v>
      </c>
      <c r="Q12" s="303">
        <v>3.7700735979975906</v>
      </c>
      <c r="R12" s="303">
        <v>147.41495320999974</v>
      </c>
      <c r="S12" s="500">
        <v>2.3510611913061843</v>
      </c>
      <c r="T12" s="303">
        <v>6270.1453179999999</v>
      </c>
      <c r="U12" s="303">
        <v>6270.1453179999999</v>
      </c>
      <c r="V12" s="303">
        <v>5886.3412716000003</v>
      </c>
      <c r="W12" s="303">
        <v>93.878865210696233</v>
      </c>
      <c r="X12" s="303"/>
      <c r="Y12" s="303">
        <v>236.38909319000004</v>
      </c>
      <c r="Z12" s="303">
        <v>3.7700735979975906</v>
      </c>
      <c r="AA12" s="303">
        <v>147.41495320999957</v>
      </c>
      <c r="AB12" s="303">
        <v>2.3510611913061816</v>
      </c>
      <c r="AC12" s="501"/>
      <c r="AD12" s="502"/>
      <c r="AE12" s="503"/>
    </row>
    <row r="13" spans="1:32" s="510" customFormat="1" ht="24" customHeight="1">
      <c r="A13" s="210" t="s">
        <v>153</v>
      </c>
      <c r="B13" s="505" t="s">
        <v>154</v>
      </c>
      <c r="C13" s="506"/>
      <c r="D13" s="500"/>
      <c r="E13" s="305">
        <v>0</v>
      </c>
      <c r="F13" s="305">
        <v>0</v>
      </c>
      <c r="G13" s="305">
        <v>0</v>
      </c>
      <c r="H13" s="305">
        <v>0</v>
      </c>
      <c r="I13" s="305">
        <v>0</v>
      </c>
      <c r="J13" s="305">
        <v>0</v>
      </c>
      <c r="K13" s="303">
        <v>2115.8034200000002</v>
      </c>
      <c r="L13" s="305">
        <v>2115.8034200000002</v>
      </c>
      <c r="M13" s="305">
        <v>1807.99921238</v>
      </c>
      <c r="N13" s="305">
        <v>85.452135831220076</v>
      </c>
      <c r="O13" s="305"/>
      <c r="P13" s="305">
        <v>126.4146836</v>
      </c>
      <c r="Q13" s="305">
        <v>5.9747839711876445</v>
      </c>
      <c r="R13" s="305">
        <v>181.38952401999998</v>
      </c>
      <c r="S13" s="500">
        <v>8.5730801975922688</v>
      </c>
      <c r="T13" s="305">
        <v>2115.8034200000002</v>
      </c>
      <c r="U13" s="305">
        <v>2115.8034200000002</v>
      </c>
      <c r="V13" s="305">
        <v>1807.99921238</v>
      </c>
      <c r="W13" s="305">
        <v>85.452135831220076</v>
      </c>
      <c r="X13" s="305"/>
      <c r="Y13" s="305">
        <v>126.4146836</v>
      </c>
      <c r="Z13" s="305">
        <v>5.9747839711876445</v>
      </c>
      <c r="AA13" s="305">
        <v>181.38952402000018</v>
      </c>
      <c r="AB13" s="305">
        <v>8.5730801975922777</v>
      </c>
      <c r="AC13" s="507"/>
      <c r="AD13" s="508"/>
      <c r="AE13" s="509"/>
    </row>
    <row r="14" spans="1:32" s="510" customFormat="1" ht="29.25" customHeight="1">
      <c r="A14" s="511" t="s">
        <v>155</v>
      </c>
      <c r="B14" s="500"/>
      <c r="C14" s="506"/>
      <c r="D14" s="500">
        <v>0</v>
      </c>
      <c r="E14" s="500">
        <v>0</v>
      </c>
      <c r="F14" s="500">
        <v>0</v>
      </c>
      <c r="G14" s="309">
        <v>0</v>
      </c>
      <c r="H14" s="500">
        <v>0</v>
      </c>
      <c r="I14" s="309">
        <v>0</v>
      </c>
      <c r="J14" s="500">
        <v>0</v>
      </c>
      <c r="K14" s="500">
        <v>47281.409297039994</v>
      </c>
      <c r="L14" s="500">
        <v>47281.409297039994</v>
      </c>
      <c r="M14" s="500">
        <v>46312.614289190002</v>
      </c>
      <c r="N14" s="500">
        <v>97.951002260182975</v>
      </c>
      <c r="O14" s="512"/>
      <c r="P14" s="500">
        <v>514.80389579000007</v>
      </c>
      <c r="Q14" s="500">
        <v>1.0888082725195523</v>
      </c>
      <c r="R14" s="500">
        <v>453.99111206000202</v>
      </c>
      <c r="S14" s="500">
        <v>0.96018946729750654</v>
      </c>
      <c r="T14" s="500">
        <v>47281.409297039994</v>
      </c>
      <c r="U14" s="500">
        <v>47281.409297039994</v>
      </c>
      <c r="V14" s="500">
        <v>46312.614289190002</v>
      </c>
      <c r="W14" s="500">
        <v>97.951002260182975</v>
      </c>
      <c r="X14" s="512"/>
      <c r="Y14" s="500">
        <v>514.80389579000007</v>
      </c>
      <c r="Z14" s="500">
        <v>1.0888082725195523</v>
      </c>
      <c r="AA14" s="500">
        <v>453.99111205999247</v>
      </c>
      <c r="AB14" s="500">
        <v>0.96018946729748622</v>
      </c>
      <c r="AC14" s="306">
        <v>1.0186340659856796E-10</v>
      </c>
      <c r="AD14" s="513">
        <v>-0.15127091003353144</v>
      </c>
      <c r="AE14" s="513">
        <v>-0.15127091000613291</v>
      </c>
      <c r="AF14" s="307">
        <v>0.15127091000550763</v>
      </c>
    </row>
    <row r="15" spans="1:32" s="510" customFormat="1" ht="27.75" customHeight="1">
      <c r="A15" s="514" t="s">
        <v>133</v>
      </c>
      <c r="B15" s="515"/>
      <c r="C15" s="506"/>
      <c r="D15" s="500">
        <v>0</v>
      </c>
      <c r="E15" s="500">
        <v>0</v>
      </c>
      <c r="F15" s="500">
        <v>0</v>
      </c>
      <c r="G15" s="309">
        <v>0</v>
      </c>
      <c r="H15" s="500">
        <v>0</v>
      </c>
      <c r="I15" s="309">
        <v>0</v>
      </c>
      <c r="J15" s="500">
        <v>0</v>
      </c>
      <c r="K15" s="500">
        <v>43148.340809629997</v>
      </c>
      <c r="L15" s="500">
        <v>43148.340809629997</v>
      </c>
      <c r="M15" s="500">
        <v>42617.725106319995</v>
      </c>
      <c r="N15" s="500">
        <v>98.770252358830945</v>
      </c>
      <c r="O15" s="512"/>
      <c r="P15" s="500">
        <v>431.50128235000005</v>
      </c>
      <c r="Q15" s="500">
        <v>1.0000414251240364</v>
      </c>
      <c r="R15" s="500">
        <v>99.114420960001866</v>
      </c>
      <c r="S15" s="500">
        <v>0.22970621604500063</v>
      </c>
      <c r="T15" s="500">
        <v>43148.340809629997</v>
      </c>
      <c r="U15" s="500">
        <v>43148.340809629997</v>
      </c>
      <c r="V15" s="500">
        <v>42617.725106319995</v>
      </c>
      <c r="W15" s="500">
        <v>98.770252358830945</v>
      </c>
      <c r="X15" s="512"/>
      <c r="Y15" s="500">
        <v>431.50128235000005</v>
      </c>
      <c r="Z15" s="500">
        <v>1.0000414251240364</v>
      </c>
      <c r="AA15" s="500">
        <v>99.114420960002519</v>
      </c>
      <c r="AB15" s="500">
        <v>0.22970621604500216</v>
      </c>
      <c r="AC15" s="516">
        <v>-7.2759576141834259E-12</v>
      </c>
      <c r="AD15" s="517"/>
      <c r="AE15" s="509"/>
      <c r="AF15" s="307">
        <v>0.15127091000499604</v>
      </c>
    </row>
    <row r="16" spans="1:32" s="510" customFormat="1" ht="33" customHeight="1">
      <c r="A16" s="518" t="s">
        <v>134</v>
      </c>
      <c r="B16" s="519">
        <v>1</v>
      </c>
      <c r="C16" s="520"/>
      <c r="D16" s="309">
        <v>0</v>
      </c>
      <c r="E16" s="309">
        <v>0</v>
      </c>
      <c r="F16" s="309">
        <v>0</v>
      </c>
      <c r="G16" s="309">
        <v>0</v>
      </c>
      <c r="H16" s="309">
        <v>0</v>
      </c>
      <c r="I16" s="309">
        <v>0</v>
      </c>
      <c r="J16" s="309">
        <v>0</v>
      </c>
      <c r="K16" s="309">
        <v>1571.0610826300001</v>
      </c>
      <c r="L16" s="309">
        <v>1571.0610826300001</v>
      </c>
      <c r="M16" s="309">
        <v>1571.53258734</v>
      </c>
      <c r="N16" s="309">
        <v>100.03001186365145</v>
      </c>
      <c r="O16" s="521">
        <v>1</v>
      </c>
      <c r="P16" s="309">
        <v>5.0000000000000004E-8</v>
      </c>
      <c r="Q16" s="309">
        <v>3.1825624447585839E-9</v>
      </c>
      <c r="R16" s="309">
        <v>-0.4715047599998628</v>
      </c>
      <c r="S16" s="309">
        <v>-3.0011866834009446E-2</v>
      </c>
      <c r="T16" s="500">
        <v>1571.0610826300001</v>
      </c>
      <c r="U16" s="309">
        <v>1571.0610826300001</v>
      </c>
      <c r="V16" s="309">
        <v>1571.53258734</v>
      </c>
      <c r="W16" s="309">
        <v>100.03001186365145</v>
      </c>
      <c r="X16" s="521">
        <v>1</v>
      </c>
      <c r="Y16" s="309">
        <v>5.0000000000000004E-8</v>
      </c>
      <c r="Z16" s="309">
        <v>3.1825624447585839E-9</v>
      </c>
      <c r="AA16" s="500">
        <v>-0.4715047599998628</v>
      </c>
      <c r="AB16" s="309">
        <v>-3.0011866834009446E-2</v>
      </c>
      <c r="AC16" s="507">
        <v>1</v>
      </c>
      <c r="AD16" s="522" t="s">
        <v>156</v>
      </c>
      <c r="AE16" s="523"/>
      <c r="AF16" s="307">
        <v>-3.1441516057384433E-13</v>
      </c>
    </row>
    <row r="17" spans="1:32" s="524" customFormat="1" ht="33" customHeight="1">
      <c r="A17" s="518" t="s">
        <v>134</v>
      </c>
      <c r="B17" s="519">
        <v>2</v>
      </c>
      <c r="C17" s="520"/>
      <c r="D17" s="309">
        <v>0</v>
      </c>
      <c r="E17" s="309">
        <v>0</v>
      </c>
      <c r="F17" s="309">
        <v>0</v>
      </c>
      <c r="G17" s="309">
        <v>0</v>
      </c>
      <c r="H17" s="309">
        <v>0</v>
      </c>
      <c r="I17" s="309">
        <v>0</v>
      </c>
      <c r="J17" s="309">
        <v>0</v>
      </c>
      <c r="K17" s="309">
        <v>1369.7373789999999</v>
      </c>
      <c r="L17" s="309">
        <v>1369.7373789999999</v>
      </c>
      <c r="M17" s="309">
        <v>1369.7357885600002</v>
      </c>
      <c r="N17" s="309">
        <v>99.999883887230922</v>
      </c>
      <c r="O17" s="521">
        <v>2</v>
      </c>
      <c r="P17" s="309">
        <v>5.0000000000000004E-8</v>
      </c>
      <c r="Q17" s="309">
        <v>3.6503347843586888E-9</v>
      </c>
      <c r="R17" s="309">
        <v>1.5903899997452857E-3</v>
      </c>
      <c r="S17" s="309">
        <v>1.1610911873532844E-4</v>
      </c>
      <c r="T17" s="500">
        <v>1369.7373789999999</v>
      </c>
      <c r="U17" s="309">
        <v>1369.7373789999999</v>
      </c>
      <c r="V17" s="309">
        <v>1369.7357885600002</v>
      </c>
      <c r="W17" s="309">
        <v>99.999883887230922</v>
      </c>
      <c r="X17" s="521">
        <v>2</v>
      </c>
      <c r="Y17" s="309">
        <v>5.0000000000000004E-8</v>
      </c>
      <c r="Z17" s="309">
        <v>3.6503347843586888E-9</v>
      </c>
      <c r="AA17" s="500">
        <v>1.5903899997452857E-3</v>
      </c>
      <c r="AB17" s="309">
        <v>1.1610911873532844E-4</v>
      </c>
      <c r="AC17" s="507">
        <v>2</v>
      </c>
      <c r="AD17" s="522" t="s">
        <v>157</v>
      </c>
      <c r="AE17" s="523"/>
      <c r="AF17" s="307">
        <v>-2.8421709430404007E-14</v>
      </c>
    </row>
    <row r="18" spans="1:32" s="524" customFormat="1" ht="33" customHeight="1">
      <c r="A18" s="518" t="s">
        <v>134</v>
      </c>
      <c r="B18" s="519">
        <v>3</v>
      </c>
      <c r="C18" s="520"/>
      <c r="D18" s="309">
        <v>0</v>
      </c>
      <c r="E18" s="309">
        <v>0</v>
      </c>
      <c r="F18" s="309">
        <v>0</v>
      </c>
      <c r="G18" s="309">
        <v>0</v>
      </c>
      <c r="H18" s="309">
        <v>0</v>
      </c>
      <c r="I18" s="309">
        <v>0</v>
      </c>
      <c r="J18" s="309">
        <v>0</v>
      </c>
      <c r="K18" s="309">
        <v>2120.0109969999999</v>
      </c>
      <c r="L18" s="309">
        <v>2120.0109969999999</v>
      </c>
      <c r="M18" s="309">
        <v>2108.94647304</v>
      </c>
      <c r="N18" s="309">
        <v>99.478091199731651</v>
      </c>
      <c r="O18" s="521">
        <v>8</v>
      </c>
      <c r="P18" s="309">
        <v>9.7948088500000008</v>
      </c>
      <c r="Q18" s="309">
        <v>0.46201688877371427</v>
      </c>
      <c r="R18" s="309">
        <v>1.2697151099998596</v>
      </c>
      <c r="S18" s="309">
        <v>5.9891911494639273E-2</v>
      </c>
      <c r="T18" s="500">
        <v>2120.0109969999999</v>
      </c>
      <c r="U18" s="309">
        <v>2120.0109969999999</v>
      </c>
      <c r="V18" s="309">
        <v>2108.94647304</v>
      </c>
      <c r="W18" s="309">
        <v>99.478091199731651</v>
      </c>
      <c r="X18" s="521">
        <v>8</v>
      </c>
      <c r="Y18" s="309">
        <v>9.7948088500000008</v>
      </c>
      <c r="Z18" s="309">
        <v>0.46201688877371427</v>
      </c>
      <c r="AA18" s="500">
        <v>1.2697151099998596</v>
      </c>
      <c r="AB18" s="309">
        <v>5.9891911494639273E-2</v>
      </c>
      <c r="AC18" s="507">
        <v>14</v>
      </c>
      <c r="AD18" s="522" t="s">
        <v>169</v>
      </c>
      <c r="AE18" s="523"/>
      <c r="AF18" s="307">
        <v>-1.5498713423767185E-13</v>
      </c>
    </row>
    <row r="19" spans="1:32" s="524" customFormat="1" ht="33" customHeight="1">
      <c r="A19" s="518" t="s">
        <v>134</v>
      </c>
      <c r="B19" s="519">
        <v>4</v>
      </c>
      <c r="C19" s="520"/>
      <c r="D19" s="309">
        <v>0</v>
      </c>
      <c r="E19" s="309">
        <v>0</v>
      </c>
      <c r="F19" s="309">
        <v>0</v>
      </c>
      <c r="G19" s="309">
        <v>0</v>
      </c>
      <c r="H19" s="309">
        <v>0</v>
      </c>
      <c r="I19" s="309">
        <v>0</v>
      </c>
      <c r="J19" s="309">
        <v>0</v>
      </c>
      <c r="K19" s="309">
        <v>2960.1749709999999</v>
      </c>
      <c r="L19" s="309">
        <v>2960.1749709999999</v>
      </c>
      <c r="M19" s="309">
        <v>2871.05125408</v>
      </c>
      <c r="N19" s="309">
        <v>96.989241588989856</v>
      </c>
      <c r="O19" s="521">
        <v>14</v>
      </c>
      <c r="P19" s="309">
        <v>75.375925720000012</v>
      </c>
      <c r="Q19" s="309">
        <v>2.5463334586109512</v>
      </c>
      <c r="R19" s="309">
        <v>13.747791199999867</v>
      </c>
      <c r="S19" s="309">
        <v>0.46442495239920289</v>
      </c>
      <c r="T19" s="500">
        <v>2960.1749709999999</v>
      </c>
      <c r="U19" s="309">
        <v>2960.1749709999999</v>
      </c>
      <c r="V19" s="309">
        <v>2871.05125408</v>
      </c>
      <c r="W19" s="309">
        <v>96.989241588989856</v>
      </c>
      <c r="X19" s="521">
        <v>14</v>
      </c>
      <c r="Y19" s="309">
        <v>75.375925720000012</v>
      </c>
      <c r="Z19" s="309">
        <v>2.5463334586109512</v>
      </c>
      <c r="AA19" s="500">
        <v>13.747791199999867</v>
      </c>
      <c r="AB19" s="309">
        <v>0.46442495239920289</v>
      </c>
      <c r="AC19" s="507">
        <v>17</v>
      </c>
      <c r="AD19" s="522" t="s">
        <v>172</v>
      </c>
      <c r="AE19" s="523"/>
      <c r="AF19" s="307">
        <v>-4.9737991503207013E-14</v>
      </c>
    </row>
    <row r="20" spans="1:32" s="524" customFormat="1" ht="33" customHeight="1">
      <c r="A20" s="518" t="s">
        <v>134</v>
      </c>
      <c r="B20" s="519">
        <v>5</v>
      </c>
      <c r="C20" s="520"/>
      <c r="D20" s="309">
        <v>0</v>
      </c>
      <c r="E20" s="309">
        <v>0</v>
      </c>
      <c r="F20" s="309">
        <v>0</v>
      </c>
      <c r="G20" s="309">
        <v>0</v>
      </c>
      <c r="H20" s="309">
        <v>0</v>
      </c>
      <c r="I20" s="309">
        <v>0</v>
      </c>
      <c r="J20" s="309">
        <v>0</v>
      </c>
      <c r="K20" s="309">
        <v>2144.330559</v>
      </c>
      <c r="L20" s="309">
        <v>2144.330559</v>
      </c>
      <c r="M20" s="309">
        <v>2121.0121493500005</v>
      </c>
      <c r="N20" s="309">
        <v>98.912555270355611</v>
      </c>
      <c r="O20" s="521">
        <v>11</v>
      </c>
      <c r="P20" s="309">
        <v>3.2653038799999998</v>
      </c>
      <c r="Q20" s="309">
        <v>0.15227614354023669</v>
      </c>
      <c r="R20" s="309">
        <v>20.053105769999465</v>
      </c>
      <c r="S20" s="309">
        <v>0.93516858610414766</v>
      </c>
      <c r="T20" s="500">
        <v>2144.330559</v>
      </c>
      <c r="U20" s="309">
        <v>2144.330559</v>
      </c>
      <c r="V20" s="309">
        <v>2121.0121493500005</v>
      </c>
      <c r="W20" s="309">
        <v>98.912555270355611</v>
      </c>
      <c r="X20" s="521">
        <v>11</v>
      </c>
      <c r="Y20" s="309">
        <v>3.2653038799999998</v>
      </c>
      <c r="Z20" s="309">
        <v>0.15227614354023669</v>
      </c>
      <c r="AA20" s="500">
        <v>20.053105769999465</v>
      </c>
      <c r="AB20" s="309">
        <v>0.93516858610414766</v>
      </c>
      <c r="AC20" s="507">
        <v>16</v>
      </c>
      <c r="AD20" s="522" t="s">
        <v>162</v>
      </c>
      <c r="AE20" s="523"/>
      <c r="AF20" s="307">
        <v>1.8189894035458565E-12</v>
      </c>
    </row>
    <row r="21" spans="1:32" s="524" customFormat="1" ht="33" customHeight="1">
      <c r="A21" s="518" t="s">
        <v>134</v>
      </c>
      <c r="B21" s="519">
        <v>6</v>
      </c>
      <c r="C21" s="520"/>
      <c r="D21" s="309">
        <v>0</v>
      </c>
      <c r="E21" s="309">
        <v>0</v>
      </c>
      <c r="F21" s="309">
        <v>0</v>
      </c>
      <c r="G21" s="309">
        <v>0</v>
      </c>
      <c r="H21" s="309">
        <v>0</v>
      </c>
      <c r="I21" s="309">
        <v>0</v>
      </c>
      <c r="J21" s="309">
        <v>0</v>
      </c>
      <c r="K21" s="309">
        <v>3580.3892580000002</v>
      </c>
      <c r="L21" s="309">
        <v>3580.3892580000002</v>
      </c>
      <c r="M21" s="309">
        <v>3525.4124860399984</v>
      </c>
      <c r="N21" s="309">
        <v>98.464502935339723</v>
      </c>
      <c r="O21" s="521">
        <v>12</v>
      </c>
      <c r="P21" s="309">
        <v>48.945478089999995</v>
      </c>
      <c r="Q21" s="309">
        <v>1.3670434850243312</v>
      </c>
      <c r="R21" s="309">
        <v>6.0312938700017753</v>
      </c>
      <c r="S21" s="309">
        <v>0.1684535796359429</v>
      </c>
      <c r="T21" s="500">
        <v>3580.3892580000002</v>
      </c>
      <c r="U21" s="309">
        <v>3580.3892580000002</v>
      </c>
      <c r="V21" s="309">
        <v>3525.4124860399984</v>
      </c>
      <c r="W21" s="309">
        <v>98.464502935339723</v>
      </c>
      <c r="X21" s="521">
        <v>12</v>
      </c>
      <c r="Y21" s="309">
        <v>48.945478089999995</v>
      </c>
      <c r="Z21" s="309">
        <v>1.3670434850243312</v>
      </c>
      <c r="AA21" s="500">
        <v>6.0312938700017753</v>
      </c>
      <c r="AB21" s="309">
        <v>0.1684535796359429</v>
      </c>
      <c r="AC21" s="507">
        <v>7</v>
      </c>
      <c r="AD21" s="522" t="s">
        <v>171</v>
      </c>
      <c r="AE21" s="523"/>
      <c r="AF21" s="307">
        <v>-2.886579864025407E-12</v>
      </c>
    </row>
    <row r="22" spans="1:32" s="524" customFormat="1" ht="33" customHeight="1">
      <c r="A22" s="518" t="s">
        <v>134</v>
      </c>
      <c r="B22" s="519">
        <v>7</v>
      </c>
      <c r="C22" s="520"/>
      <c r="D22" s="309">
        <v>0</v>
      </c>
      <c r="E22" s="309">
        <v>0</v>
      </c>
      <c r="F22" s="309">
        <v>0</v>
      </c>
      <c r="G22" s="309">
        <v>0</v>
      </c>
      <c r="H22" s="309">
        <v>0</v>
      </c>
      <c r="I22" s="309">
        <v>0</v>
      </c>
      <c r="J22" s="309">
        <v>0</v>
      </c>
      <c r="K22" s="309">
        <v>2481.4992099999999</v>
      </c>
      <c r="L22" s="309">
        <v>2481.4992099999999</v>
      </c>
      <c r="M22" s="309">
        <v>2474.1821035299999</v>
      </c>
      <c r="N22" s="309">
        <v>99.705133636935557</v>
      </c>
      <c r="O22" s="521">
        <v>6</v>
      </c>
      <c r="P22" s="309">
        <v>0.42746411000000001</v>
      </c>
      <c r="Q22" s="309">
        <v>1.7226042558361323E-2</v>
      </c>
      <c r="R22" s="309">
        <v>6.889642359999999</v>
      </c>
      <c r="S22" s="309">
        <v>0.27764032050608628</v>
      </c>
      <c r="T22" s="500">
        <v>2481.4992099999999</v>
      </c>
      <c r="U22" s="309">
        <v>2481.4992099999999</v>
      </c>
      <c r="V22" s="309">
        <v>2474.1821035299999</v>
      </c>
      <c r="W22" s="309">
        <v>99.705133636935557</v>
      </c>
      <c r="X22" s="521">
        <v>6</v>
      </c>
      <c r="Y22" s="309">
        <v>0.42746411000000001</v>
      </c>
      <c r="Z22" s="309">
        <v>1.7226042558361323E-2</v>
      </c>
      <c r="AA22" s="500">
        <v>6.889642359999999</v>
      </c>
      <c r="AB22" s="309">
        <v>0.27764032050608628</v>
      </c>
      <c r="AC22" s="507">
        <v>3</v>
      </c>
      <c r="AD22" s="522" t="s">
        <v>158</v>
      </c>
      <c r="AE22" s="523"/>
      <c r="AF22" s="307">
        <v>0.15127091000194071</v>
      </c>
    </row>
    <row r="23" spans="1:32" s="524" customFormat="1" ht="33" customHeight="1">
      <c r="A23" s="518" t="s">
        <v>134</v>
      </c>
      <c r="B23" s="519">
        <v>8</v>
      </c>
      <c r="C23" s="520"/>
      <c r="D23" s="309">
        <v>0</v>
      </c>
      <c r="E23" s="309">
        <v>0</v>
      </c>
      <c r="F23" s="309">
        <v>0</v>
      </c>
      <c r="G23" s="309">
        <v>0</v>
      </c>
      <c r="H23" s="309">
        <v>0</v>
      </c>
      <c r="I23" s="309">
        <v>0</v>
      </c>
      <c r="J23" s="309">
        <v>0</v>
      </c>
      <c r="K23" s="309">
        <v>4689.6119099999996</v>
      </c>
      <c r="L23" s="309">
        <v>4689.6119099999996</v>
      </c>
      <c r="M23" s="309">
        <v>4688.3046277299982</v>
      </c>
      <c r="N23" s="309">
        <v>99.972123870906813</v>
      </c>
      <c r="O23" s="521">
        <v>4</v>
      </c>
      <c r="P23" s="309">
        <v>0.78401482000000011</v>
      </c>
      <c r="Q23" s="309">
        <v>1.6718117299390777E-2</v>
      </c>
      <c r="R23" s="309">
        <v>0.52326745000145114</v>
      </c>
      <c r="S23" s="309">
        <v>1.1158011793804302E-2</v>
      </c>
      <c r="T23" s="500">
        <v>4689.6119099999996</v>
      </c>
      <c r="U23" s="309">
        <v>4689.6119099999996</v>
      </c>
      <c r="V23" s="309">
        <v>4688.3046277299982</v>
      </c>
      <c r="W23" s="309">
        <v>99.972123870906813</v>
      </c>
      <c r="X23" s="521">
        <v>4</v>
      </c>
      <c r="Y23" s="309">
        <v>0.78401482000000011</v>
      </c>
      <c r="Z23" s="309">
        <v>1.6718117299390777E-2</v>
      </c>
      <c r="AA23" s="500">
        <v>0.52326745000145114</v>
      </c>
      <c r="AB23" s="309">
        <v>1.1158011793804302E-2</v>
      </c>
      <c r="AC23" s="507">
        <v>10</v>
      </c>
      <c r="AD23" s="522" t="s">
        <v>165</v>
      </c>
      <c r="AE23" s="523"/>
      <c r="AF23" s="307">
        <v>-2.6716406864579767E-12</v>
      </c>
    </row>
    <row r="24" spans="1:32" s="524" customFormat="1" ht="33" customHeight="1">
      <c r="A24" s="518" t="s">
        <v>134</v>
      </c>
      <c r="B24" s="519">
        <v>9</v>
      </c>
      <c r="C24" s="520"/>
      <c r="D24" s="309">
        <v>0</v>
      </c>
      <c r="E24" s="309">
        <v>0</v>
      </c>
      <c r="F24" s="309">
        <v>0</v>
      </c>
      <c r="G24" s="309">
        <v>0</v>
      </c>
      <c r="H24" s="309">
        <v>0</v>
      </c>
      <c r="I24" s="309">
        <v>0</v>
      </c>
      <c r="J24" s="309">
        <v>0</v>
      </c>
      <c r="K24" s="309">
        <v>2655.8665700000001</v>
      </c>
      <c r="L24" s="309">
        <v>2655.8665700000001</v>
      </c>
      <c r="M24" s="309">
        <v>2592.1184190200001</v>
      </c>
      <c r="N24" s="309">
        <v>97.599723129916129</v>
      </c>
      <c r="O24" s="521">
        <v>13</v>
      </c>
      <c r="P24" s="309">
        <v>59.935448450000003</v>
      </c>
      <c r="Q24" s="309">
        <v>2.2567191110809457</v>
      </c>
      <c r="R24" s="309">
        <v>3.8127025299999886</v>
      </c>
      <c r="S24" s="309">
        <v>0.14355775900293022</v>
      </c>
      <c r="T24" s="500">
        <v>2655.8665700000001</v>
      </c>
      <c r="U24" s="309">
        <v>2655.8665700000001</v>
      </c>
      <c r="V24" s="309">
        <v>2592.1184190200001</v>
      </c>
      <c r="W24" s="309">
        <v>97.599723129916129</v>
      </c>
      <c r="X24" s="521">
        <v>13</v>
      </c>
      <c r="Y24" s="309">
        <v>59.935448450000003</v>
      </c>
      <c r="Z24" s="309">
        <v>2.2567191110809457</v>
      </c>
      <c r="AA24" s="500">
        <v>3.8127025299999886</v>
      </c>
      <c r="AB24" s="309">
        <v>0.14355775900293022</v>
      </c>
      <c r="AC24" s="507">
        <v>12</v>
      </c>
      <c r="AD24" s="522" t="s">
        <v>168</v>
      </c>
      <c r="AE24" s="523"/>
      <c r="AF24" s="307">
        <v>8.2600593032111647E-13</v>
      </c>
    </row>
    <row r="25" spans="1:32" s="525" customFormat="1" ht="33" customHeight="1">
      <c r="A25" s="518" t="s">
        <v>134</v>
      </c>
      <c r="B25" s="519">
        <v>10</v>
      </c>
      <c r="C25" s="520"/>
      <c r="D25" s="309">
        <v>0</v>
      </c>
      <c r="E25" s="309">
        <v>0</v>
      </c>
      <c r="F25" s="309">
        <v>0</v>
      </c>
      <c r="G25" s="309">
        <v>0</v>
      </c>
      <c r="H25" s="309">
        <v>0</v>
      </c>
      <c r="I25" s="309">
        <v>0</v>
      </c>
      <c r="J25" s="309">
        <v>0</v>
      </c>
      <c r="K25" s="309">
        <v>1991.927214</v>
      </c>
      <c r="L25" s="309">
        <v>1991.927214</v>
      </c>
      <c r="M25" s="309">
        <v>1983.85945176</v>
      </c>
      <c r="N25" s="309">
        <v>99.594977056224906</v>
      </c>
      <c r="O25" s="521">
        <v>7</v>
      </c>
      <c r="P25" s="309">
        <v>7.3890640099999993</v>
      </c>
      <c r="Q25" s="309">
        <v>0.3709505025116846</v>
      </c>
      <c r="R25" s="309">
        <v>0.67869823000009344</v>
      </c>
      <c r="S25" s="309">
        <v>3.4072441263413224E-2</v>
      </c>
      <c r="T25" s="500">
        <v>1991.927214</v>
      </c>
      <c r="U25" s="309">
        <v>1991.927214</v>
      </c>
      <c r="V25" s="309">
        <v>1983.85945176</v>
      </c>
      <c r="W25" s="309">
        <v>99.594977056224906</v>
      </c>
      <c r="X25" s="521">
        <v>7</v>
      </c>
      <c r="Y25" s="309">
        <v>7.3890640099999993</v>
      </c>
      <c r="Z25" s="309">
        <v>0.3709505025116846</v>
      </c>
      <c r="AA25" s="500">
        <v>0.67869823000009344</v>
      </c>
      <c r="AB25" s="309">
        <v>3.4072441263413224E-2</v>
      </c>
      <c r="AC25" s="507">
        <v>8</v>
      </c>
      <c r="AD25" s="522" t="s">
        <v>163</v>
      </c>
      <c r="AE25" s="523"/>
      <c r="AF25" s="307">
        <v>-9.6633812063373625E-13</v>
      </c>
    </row>
    <row r="26" spans="1:32" s="524" customFormat="1" ht="33" customHeight="1">
      <c r="A26" s="518" t="s">
        <v>134</v>
      </c>
      <c r="B26" s="519">
        <v>11</v>
      </c>
      <c r="C26" s="520"/>
      <c r="D26" s="309">
        <v>0</v>
      </c>
      <c r="E26" s="309">
        <v>0</v>
      </c>
      <c r="F26" s="309">
        <v>0</v>
      </c>
      <c r="G26" s="309">
        <v>0</v>
      </c>
      <c r="H26" s="309">
        <v>0</v>
      </c>
      <c r="I26" s="309">
        <v>0</v>
      </c>
      <c r="J26" s="309">
        <v>0</v>
      </c>
      <c r="K26" s="309">
        <v>782.59027600000002</v>
      </c>
      <c r="L26" s="309">
        <v>782.59027600000002</v>
      </c>
      <c r="M26" s="309">
        <v>755.78672084000016</v>
      </c>
      <c r="N26" s="309">
        <v>96.575020674036608</v>
      </c>
      <c r="O26" s="521">
        <v>15</v>
      </c>
      <c r="P26" s="309">
        <v>23.606987789999998</v>
      </c>
      <c r="Q26" s="309">
        <v>3.0165194373051469</v>
      </c>
      <c r="R26" s="309">
        <v>3.1965673699998618</v>
      </c>
      <c r="S26" s="309">
        <v>0.40845988865824617</v>
      </c>
      <c r="T26" s="500">
        <v>782.59027600000002</v>
      </c>
      <c r="U26" s="309">
        <v>782.59027600000002</v>
      </c>
      <c r="V26" s="309">
        <v>755.78672084000016</v>
      </c>
      <c r="W26" s="309">
        <v>96.575020674036608</v>
      </c>
      <c r="X26" s="521">
        <v>15</v>
      </c>
      <c r="Y26" s="309">
        <v>23.606987789999998</v>
      </c>
      <c r="Z26" s="309">
        <v>3.0165194373051469</v>
      </c>
      <c r="AA26" s="500">
        <v>3.1965673699998618</v>
      </c>
      <c r="AB26" s="309">
        <v>0.40845988865824617</v>
      </c>
      <c r="AC26" s="507">
        <v>13</v>
      </c>
      <c r="AD26" s="522" t="s">
        <v>167</v>
      </c>
      <c r="AE26" s="523"/>
      <c r="AF26" s="307">
        <v>-3.0908609005564358E-13</v>
      </c>
    </row>
    <row r="27" spans="1:32" s="524" customFormat="1" ht="33" customHeight="1">
      <c r="A27" s="518" t="s">
        <v>134</v>
      </c>
      <c r="B27" s="519">
        <v>12</v>
      </c>
      <c r="C27" s="520"/>
      <c r="D27" s="309">
        <v>0</v>
      </c>
      <c r="E27" s="309">
        <v>0</v>
      </c>
      <c r="F27" s="309">
        <v>0</v>
      </c>
      <c r="G27" s="309">
        <v>0</v>
      </c>
      <c r="H27" s="309">
        <v>0</v>
      </c>
      <c r="I27" s="309">
        <v>0</v>
      </c>
      <c r="J27" s="309">
        <v>0</v>
      </c>
      <c r="K27" s="309">
        <v>5272.7044349999996</v>
      </c>
      <c r="L27" s="309">
        <v>5272.7044349999996</v>
      </c>
      <c r="M27" s="309">
        <v>5244.3531209700004</v>
      </c>
      <c r="N27" s="309">
        <v>99.462300336013456</v>
      </c>
      <c r="O27" s="521">
        <v>9</v>
      </c>
      <c r="P27" s="309">
        <v>0.56391468</v>
      </c>
      <c r="Q27" s="309">
        <v>1.069497990929962E-2</v>
      </c>
      <c r="R27" s="309">
        <v>27.78739934999923</v>
      </c>
      <c r="S27" s="309">
        <v>0.52700468407725631</v>
      </c>
      <c r="T27" s="500">
        <v>5272.7044349999996</v>
      </c>
      <c r="U27" s="309">
        <v>5272.7044349999996</v>
      </c>
      <c r="V27" s="309">
        <v>5244.3531209700004</v>
      </c>
      <c r="W27" s="309">
        <v>99.462300336013456</v>
      </c>
      <c r="X27" s="521">
        <v>9</v>
      </c>
      <c r="Y27" s="309">
        <v>0.56391468</v>
      </c>
      <c r="Z27" s="309">
        <v>1.069497990929962E-2</v>
      </c>
      <c r="AA27" s="500">
        <v>27.78739934999923</v>
      </c>
      <c r="AB27" s="309">
        <v>0.52700468407725631</v>
      </c>
      <c r="AC27" s="507">
        <v>5</v>
      </c>
      <c r="AD27" s="522" t="s">
        <v>160</v>
      </c>
      <c r="AE27" s="523"/>
      <c r="AF27" s="307">
        <v>-3.979039320256561E-13</v>
      </c>
    </row>
    <row r="28" spans="1:32" s="525" customFormat="1" ht="33" customHeight="1">
      <c r="A28" s="518" t="s">
        <v>134</v>
      </c>
      <c r="B28" s="519">
        <v>13</v>
      </c>
      <c r="C28" s="520"/>
      <c r="D28" s="309">
        <v>0</v>
      </c>
      <c r="E28" s="309">
        <v>0</v>
      </c>
      <c r="F28" s="309">
        <v>0</v>
      </c>
      <c r="G28" s="309">
        <v>0</v>
      </c>
      <c r="H28" s="309">
        <v>0</v>
      </c>
      <c r="I28" s="309">
        <v>0</v>
      </c>
      <c r="J28" s="309">
        <v>0</v>
      </c>
      <c r="K28" s="309">
        <v>1831.183655</v>
      </c>
      <c r="L28" s="309">
        <v>1831.183655</v>
      </c>
      <c r="M28" s="309">
        <v>1815.3190330899999</v>
      </c>
      <c r="N28" s="309">
        <v>99.13364113606616</v>
      </c>
      <c r="O28" s="521">
        <v>10</v>
      </c>
      <c r="P28" s="309">
        <v>7.6212400000000002</v>
      </c>
      <c r="Q28" s="309">
        <v>0.41619200669416201</v>
      </c>
      <c r="R28" s="309">
        <v>8.243381910000096</v>
      </c>
      <c r="S28" s="309">
        <v>0.45016685723967409</v>
      </c>
      <c r="T28" s="500">
        <v>1831.183655</v>
      </c>
      <c r="U28" s="309">
        <v>1831.183655</v>
      </c>
      <c r="V28" s="309">
        <v>1815.3190330899999</v>
      </c>
      <c r="W28" s="309">
        <v>99.13364113606616</v>
      </c>
      <c r="X28" s="521">
        <v>10</v>
      </c>
      <c r="Y28" s="309">
        <v>7.6212400000000002</v>
      </c>
      <c r="Z28" s="309">
        <v>0.41619200669416201</v>
      </c>
      <c r="AA28" s="500">
        <v>8.243381910000096</v>
      </c>
      <c r="AB28" s="309">
        <v>0.45016685723967409</v>
      </c>
      <c r="AC28" s="507">
        <v>6</v>
      </c>
      <c r="AD28" s="522" t="s">
        <v>161</v>
      </c>
      <c r="AE28" s="523"/>
      <c r="AF28" s="307">
        <v>1.0658141036401503E-13</v>
      </c>
    </row>
    <row r="29" spans="1:32" s="524" customFormat="1" ht="33" customHeight="1">
      <c r="A29" s="518" t="s">
        <v>134</v>
      </c>
      <c r="B29" s="519">
        <v>14</v>
      </c>
      <c r="C29" s="520"/>
      <c r="D29" s="309">
        <v>0</v>
      </c>
      <c r="E29" s="309">
        <v>0</v>
      </c>
      <c r="F29" s="309">
        <v>0</v>
      </c>
      <c r="G29" s="309">
        <v>0</v>
      </c>
      <c r="H29" s="309">
        <v>0</v>
      </c>
      <c r="I29" s="309">
        <v>0</v>
      </c>
      <c r="J29" s="309">
        <v>0</v>
      </c>
      <c r="K29" s="309">
        <v>1605.8711579999999</v>
      </c>
      <c r="L29" s="309">
        <v>1605.8711579999999</v>
      </c>
      <c r="M29" s="309">
        <v>1605.82888772</v>
      </c>
      <c r="N29" s="309">
        <v>99.997367766412069</v>
      </c>
      <c r="O29" s="521">
        <v>2</v>
      </c>
      <c r="P29" s="309">
        <v>6.5670560000000003E-2</v>
      </c>
      <c r="Q29" s="309">
        <v>4.0894040392249207E-3</v>
      </c>
      <c r="R29" s="309">
        <v>-2.3400280000088494E-2</v>
      </c>
      <c r="S29" s="309">
        <v>-1.4571704512852642E-3</v>
      </c>
      <c r="T29" s="500">
        <v>1605.8711579999999</v>
      </c>
      <c r="U29" s="309">
        <v>1605.8711579999999</v>
      </c>
      <c r="V29" s="309">
        <v>1605.82888772</v>
      </c>
      <c r="W29" s="309">
        <v>99.997367766412069</v>
      </c>
      <c r="X29" s="521">
        <v>2</v>
      </c>
      <c r="Y29" s="309">
        <v>6.5670560000000003E-2</v>
      </c>
      <c r="Z29" s="309">
        <v>4.0894040392249207E-3</v>
      </c>
      <c r="AA29" s="500">
        <v>-2.3400280000088494E-2</v>
      </c>
      <c r="AB29" s="309">
        <v>-1.4571704512852642E-3</v>
      </c>
      <c r="AC29" s="507">
        <v>9</v>
      </c>
      <c r="AD29" s="522" t="s">
        <v>166</v>
      </c>
      <c r="AE29" s="523"/>
      <c r="AF29" s="307">
        <v>1.3500311979441904E-13</v>
      </c>
    </row>
    <row r="30" spans="1:32" s="525" customFormat="1" ht="33" customHeight="1">
      <c r="A30" s="518" t="s">
        <v>134</v>
      </c>
      <c r="B30" s="519">
        <v>15</v>
      </c>
      <c r="C30" s="520"/>
      <c r="D30" s="309">
        <v>0</v>
      </c>
      <c r="E30" s="309">
        <v>0</v>
      </c>
      <c r="F30" s="309">
        <v>0</v>
      </c>
      <c r="G30" s="309">
        <v>0</v>
      </c>
      <c r="H30" s="309">
        <v>0</v>
      </c>
      <c r="I30" s="309">
        <v>0</v>
      </c>
      <c r="J30" s="309">
        <v>0</v>
      </c>
      <c r="K30" s="309">
        <v>2967.5169420000002</v>
      </c>
      <c r="L30" s="309">
        <v>2967.5169420000002</v>
      </c>
      <c r="M30" s="309">
        <v>2769.5307911499995</v>
      </c>
      <c r="N30" s="309">
        <v>93.32822171803457</v>
      </c>
      <c r="O30" s="521">
        <v>16</v>
      </c>
      <c r="P30" s="309">
        <v>193.34157858</v>
      </c>
      <c r="Q30" s="309">
        <v>6.5152645244779857</v>
      </c>
      <c r="R30" s="309">
        <v>4.6445722700007366</v>
      </c>
      <c r="S30" s="309">
        <v>0.15651375748744542</v>
      </c>
      <c r="T30" s="500">
        <v>2967.5169420000002</v>
      </c>
      <c r="U30" s="309">
        <v>2967.5169420000002</v>
      </c>
      <c r="V30" s="309">
        <v>2769.5307911499995</v>
      </c>
      <c r="W30" s="309">
        <v>93.32822171803457</v>
      </c>
      <c r="X30" s="521">
        <v>16</v>
      </c>
      <c r="Y30" s="309">
        <v>193.34157858</v>
      </c>
      <c r="Z30" s="309">
        <v>6.5152645244779857</v>
      </c>
      <c r="AA30" s="500">
        <v>4.6445722700007366</v>
      </c>
      <c r="AB30" s="309">
        <v>0.15651375748744542</v>
      </c>
      <c r="AC30" s="507">
        <v>11</v>
      </c>
      <c r="AD30" s="522" t="s">
        <v>164</v>
      </c>
      <c r="AE30" s="523"/>
      <c r="AF30" s="307">
        <v>-1.3233858453531866E-13</v>
      </c>
    </row>
    <row r="31" spans="1:32" s="525" customFormat="1" ht="33" customHeight="1">
      <c r="A31" s="518" t="s">
        <v>134</v>
      </c>
      <c r="B31" s="519">
        <v>16</v>
      </c>
      <c r="C31" s="520"/>
      <c r="D31" s="309">
        <v>0</v>
      </c>
      <c r="E31" s="309">
        <v>0</v>
      </c>
      <c r="F31" s="309">
        <v>0</v>
      </c>
      <c r="G31" s="309">
        <v>0</v>
      </c>
      <c r="H31" s="309">
        <v>0</v>
      </c>
      <c r="I31" s="309">
        <v>0</v>
      </c>
      <c r="J31" s="309">
        <v>0</v>
      </c>
      <c r="K31" s="309">
        <v>2905.8991150000002</v>
      </c>
      <c r="L31" s="309">
        <v>2905.8991150000002</v>
      </c>
      <c r="M31" s="309">
        <v>2903.1266759500004</v>
      </c>
      <c r="N31" s="309">
        <v>99.904592728780969</v>
      </c>
      <c r="O31" s="521">
        <v>5</v>
      </c>
      <c r="P31" s="309">
        <v>0.34240222999999997</v>
      </c>
      <c r="Q31" s="309">
        <v>1.178300472416779E-2</v>
      </c>
      <c r="R31" s="309">
        <v>2.4300368199997755</v>
      </c>
      <c r="S31" s="309">
        <v>8.3624266494873659E-2</v>
      </c>
      <c r="T31" s="500">
        <v>2905.8991150000002</v>
      </c>
      <c r="U31" s="309">
        <v>2905.8991150000002</v>
      </c>
      <c r="V31" s="309">
        <v>2903.1266759500004</v>
      </c>
      <c r="W31" s="309">
        <v>99.904592728780969</v>
      </c>
      <c r="X31" s="521">
        <v>5</v>
      </c>
      <c r="Y31" s="309">
        <v>0.34240222999999997</v>
      </c>
      <c r="Z31" s="309">
        <v>1.178300472416779E-2</v>
      </c>
      <c r="AA31" s="500">
        <v>2.4300368199997755</v>
      </c>
      <c r="AB31" s="309">
        <v>8.3624266494873659E-2</v>
      </c>
      <c r="AC31" s="507">
        <v>4</v>
      </c>
      <c r="AD31" s="522" t="s">
        <v>159</v>
      </c>
      <c r="AE31" s="523"/>
      <c r="AF31" s="307">
        <v>-5.120348589571222E-13</v>
      </c>
    </row>
    <row r="32" spans="1:32" s="524" customFormat="1" ht="33" customHeight="1">
      <c r="A32" s="518" t="s">
        <v>134</v>
      </c>
      <c r="B32" s="519">
        <v>17</v>
      </c>
      <c r="C32" s="520"/>
      <c r="D32" s="309">
        <v>0</v>
      </c>
      <c r="E32" s="309">
        <v>0</v>
      </c>
      <c r="F32" s="309">
        <v>0</v>
      </c>
      <c r="G32" s="309">
        <v>0</v>
      </c>
      <c r="H32" s="309">
        <v>0</v>
      </c>
      <c r="I32" s="309">
        <v>0</v>
      </c>
      <c r="J32" s="309">
        <v>0</v>
      </c>
      <c r="K32" s="309">
        <v>2217.9660779999999</v>
      </c>
      <c r="L32" s="309">
        <v>2217.9660779999999</v>
      </c>
      <c r="M32" s="309">
        <v>2217.62453615</v>
      </c>
      <c r="N32" s="309">
        <v>99.984601123822969</v>
      </c>
      <c r="O32" s="521">
        <v>3</v>
      </c>
      <c r="P32" s="309">
        <v>4.1980480000000001E-2</v>
      </c>
      <c r="Q32" s="309">
        <v>1.8927467113408216E-3</v>
      </c>
      <c r="R32" s="309">
        <v>0.29956136999988503</v>
      </c>
      <c r="S32" s="309">
        <v>1.3506129465695328E-2</v>
      </c>
      <c r="T32" s="500">
        <v>2217.9660779999999</v>
      </c>
      <c r="U32" s="309">
        <v>2217.9660779999999</v>
      </c>
      <c r="V32" s="309">
        <v>2217.62453615</v>
      </c>
      <c r="W32" s="309">
        <v>99.984601123822969</v>
      </c>
      <c r="X32" s="521">
        <v>3</v>
      </c>
      <c r="Y32" s="309">
        <v>4.1980480000000001E-2</v>
      </c>
      <c r="Z32" s="309">
        <v>1.8927467113408216E-3</v>
      </c>
      <c r="AA32" s="500">
        <v>0.29956136999988503</v>
      </c>
      <c r="AB32" s="309">
        <v>1.3506129465695328E-2</v>
      </c>
      <c r="AC32" s="507">
        <v>15</v>
      </c>
      <c r="AD32" s="522" t="s">
        <v>170</v>
      </c>
      <c r="AE32" s="523"/>
      <c r="AF32" s="307">
        <v>1.0089706847793423E-12</v>
      </c>
    </row>
    <row r="33" spans="1:32" s="525" customFormat="1" ht="24" customHeight="1">
      <c r="A33" s="526" t="s">
        <v>151</v>
      </c>
      <c r="B33" s="527"/>
      <c r="C33" s="528"/>
      <c r="D33" s="529"/>
      <c r="E33" s="529"/>
      <c r="F33" s="529"/>
      <c r="G33" s="529"/>
      <c r="H33" s="529"/>
      <c r="I33" s="529"/>
      <c r="J33" s="529"/>
      <c r="K33" s="529"/>
      <c r="L33" s="529"/>
      <c r="M33" s="529"/>
      <c r="N33" s="529"/>
      <c r="O33" s="530"/>
      <c r="P33" s="529"/>
      <c r="Q33" s="529"/>
      <c r="R33" s="529"/>
      <c r="S33" s="529"/>
      <c r="T33" s="509"/>
      <c r="U33" s="529"/>
      <c r="V33" s="529"/>
      <c r="W33" s="529"/>
      <c r="X33" s="530"/>
      <c r="Y33" s="529"/>
      <c r="Z33" s="531"/>
      <c r="AA33" s="531"/>
      <c r="AB33" s="529"/>
      <c r="AC33" s="507"/>
      <c r="AD33" s="532"/>
      <c r="AE33" s="524"/>
      <c r="AF33" s="307">
        <v>0</v>
      </c>
    </row>
    <row r="34" spans="1:32" s="525" customFormat="1" ht="18.75" customHeight="1">
      <c r="A34" s="525" t="s">
        <v>173</v>
      </c>
      <c r="B34" s="527"/>
      <c r="C34" s="528"/>
      <c r="D34" s="529"/>
      <c r="E34" s="529"/>
      <c r="F34" s="529"/>
      <c r="G34" s="529"/>
      <c r="H34" s="529"/>
      <c r="I34" s="529"/>
      <c r="J34" s="529"/>
      <c r="K34" s="529"/>
      <c r="M34" s="529"/>
      <c r="N34" s="529"/>
      <c r="O34" s="530"/>
      <c r="P34" s="529"/>
      <c r="Q34" s="529"/>
      <c r="R34" s="529"/>
      <c r="S34" s="529"/>
      <c r="T34" s="509"/>
      <c r="U34" s="529"/>
      <c r="V34" s="529"/>
      <c r="W34" s="529"/>
      <c r="X34" s="530"/>
      <c r="Y34" s="529"/>
      <c r="Z34" s="531"/>
      <c r="AA34" s="531"/>
      <c r="AB34" s="529"/>
      <c r="AC34" s="507"/>
      <c r="AD34" s="532"/>
      <c r="AE34" s="524"/>
      <c r="AF34" s="307">
        <v>0</v>
      </c>
    </row>
    <row r="35" spans="1:32" s="525" customFormat="1" ht="8.25" hidden="1" customHeight="1">
      <c r="B35" s="527"/>
      <c r="C35" s="528"/>
      <c r="D35" s="529"/>
      <c r="E35" s="529"/>
      <c r="F35" s="529"/>
      <c r="G35" s="529"/>
      <c r="H35" s="529"/>
      <c r="I35" s="529"/>
      <c r="J35" s="529"/>
      <c r="K35" s="529"/>
      <c r="L35" s="529"/>
      <c r="M35" s="529"/>
      <c r="N35" s="529"/>
      <c r="O35" s="530"/>
      <c r="P35" s="529"/>
      <c r="Q35" s="529"/>
      <c r="R35" s="529"/>
      <c r="S35" s="529"/>
      <c r="T35" s="509"/>
      <c r="U35" s="529"/>
      <c r="V35" s="529"/>
      <c r="W35" s="529"/>
      <c r="X35" s="530"/>
      <c r="Y35" s="529"/>
      <c r="Z35" s="531"/>
      <c r="AA35" s="531"/>
      <c r="AB35" s="529"/>
      <c r="AC35" s="507"/>
      <c r="AD35" s="532"/>
      <c r="AE35" s="524"/>
      <c r="AF35" s="307">
        <v>0</v>
      </c>
    </row>
    <row r="36" spans="1:32" s="510" customFormat="1" ht="27" customHeight="1">
      <c r="A36" s="533" t="s">
        <v>16</v>
      </c>
      <c r="B36" s="534"/>
      <c r="C36" s="535"/>
      <c r="D36" s="536">
        <v>0</v>
      </c>
      <c r="E36" s="536">
        <v>0</v>
      </c>
      <c r="F36" s="536">
        <v>0</v>
      </c>
      <c r="G36" s="587">
        <v>0</v>
      </c>
      <c r="H36" s="536">
        <v>0</v>
      </c>
      <c r="I36" s="587">
        <v>0</v>
      </c>
      <c r="J36" s="536">
        <v>0</v>
      </c>
      <c r="K36" s="536">
        <v>3167.2056300899999</v>
      </c>
      <c r="L36" s="536">
        <v>3167.2056300899999</v>
      </c>
      <c r="M36" s="536">
        <v>3086.7660914400003</v>
      </c>
      <c r="N36" s="587">
        <v>97.46023630781076</v>
      </c>
      <c r="O36" s="537"/>
      <c r="P36" s="536">
        <v>77.435739409999996</v>
      </c>
      <c r="Q36" s="536">
        <v>2.4449230158699726</v>
      </c>
      <c r="R36" s="536">
        <v>3.0037992399999904</v>
      </c>
      <c r="S36" s="536">
        <v>9.4840676319290135E-2</v>
      </c>
      <c r="T36" s="500">
        <v>3167.2056300899999</v>
      </c>
      <c r="U36" s="536">
        <v>3167.2056300899999</v>
      </c>
      <c r="V36" s="536">
        <v>3086.7660914400003</v>
      </c>
      <c r="W36" s="536">
        <v>97.46023630781076</v>
      </c>
      <c r="X36" s="537"/>
      <c r="Y36" s="536">
        <v>77.435739409999996</v>
      </c>
      <c r="Z36" s="536">
        <v>2.4449230158699726</v>
      </c>
      <c r="AA36" s="536">
        <v>3.0037992399999904</v>
      </c>
      <c r="AB36" s="536">
        <v>9.4840676319290135E-2</v>
      </c>
      <c r="AC36" s="507"/>
      <c r="AD36" s="517"/>
      <c r="AE36" s="509"/>
      <c r="AF36" s="307">
        <v>0</v>
      </c>
    </row>
    <row r="37" spans="1:32" s="525" customFormat="1" ht="33" hidden="1" customHeight="1">
      <c r="A37" s="538" t="s">
        <v>135</v>
      </c>
      <c r="B37" s="539"/>
      <c r="C37" s="540">
        <v>1</v>
      </c>
      <c r="D37" s="541">
        <v>0</v>
      </c>
      <c r="E37" s="541">
        <v>0</v>
      </c>
      <c r="F37" s="541">
        <v>0</v>
      </c>
      <c r="G37" s="541">
        <v>0</v>
      </c>
      <c r="H37" s="541">
        <v>0</v>
      </c>
      <c r="I37" s="541">
        <v>0</v>
      </c>
      <c r="J37" s="541">
        <v>0</v>
      </c>
      <c r="K37" s="541">
        <v>0</v>
      </c>
      <c r="L37" s="541">
        <v>0</v>
      </c>
      <c r="M37" s="541">
        <v>0</v>
      </c>
      <c r="N37" s="541">
        <v>0</v>
      </c>
      <c r="O37" s="542"/>
      <c r="P37" s="541">
        <v>0</v>
      </c>
      <c r="Q37" s="541">
        <v>0</v>
      </c>
      <c r="R37" s="541">
        <v>0</v>
      </c>
      <c r="S37" s="541">
        <v>0</v>
      </c>
      <c r="T37" s="500">
        <v>0</v>
      </c>
      <c r="U37" s="541">
        <v>0</v>
      </c>
      <c r="V37" s="541">
        <v>0</v>
      </c>
      <c r="W37" s="541">
        <v>0</v>
      </c>
      <c r="X37" s="542"/>
      <c r="Y37" s="541">
        <v>0</v>
      </c>
      <c r="Z37" s="541">
        <v>0</v>
      </c>
      <c r="AA37" s="543">
        <v>0</v>
      </c>
      <c r="AB37" s="541">
        <v>0</v>
      </c>
      <c r="AC37" s="507">
        <v>1</v>
      </c>
      <c r="AD37" s="532"/>
      <c r="AE37" s="524"/>
      <c r="AF37" s="307">
        <v>0</v>
      </c>
    </row>
    <row r="38" spans="1:32" s="525" customFormat="1" ht="33" customHeight="1">
      <c r="A38" s="538" t="s">
        <v>19</v>
      </c>
      <c r="B38" s="539"/>
      <c r="C38" s="540">
        <v>1</v>
      </c>
      <c r="D38" s="541">
        <v>0</v>
      </c>
      <c r="E38" s="541">
        <v>0</v>
      </c>
      <c r="F38" s="541">
        <v>0</v>
      </c>
      <c r="G38" s="541">
        <v>0</v>
      </c>
      <c r="H38" s="541">
        <v>0</v>
      </c>
      <c r="I38" s="541">
        <v>0</v>
      </c>
      <c r="J38" s="541">
        <v>0</v>
      </c>
      <c r="K38" s="541">
        <v>14.751419</v>
      </c>
      <c r="L38" s="541">
        <v>14.751419</v>
      </c>
      <c r="M38" s="541">
        <v>14.751410309999999</v>
      </c>
      <c r="N38" s="541">
        <v>99.99994109041306</v>
      </c>
      <c r="O38" s="542">
        <v>1</v>
      </c>
      <c r="P38" s="541">
        <v>0</v>
      </c>
      <c r="Q38" s="541">
        <v>0</v>
      </c>
      <c r="R38" s="541">
        <v>8.6900000013656609E-6</v>
      </c>
      <c r="S38" s="541">
        <v>5.8909586944589267E-5</v>
      </c>
      <c r="T38" s="500">
        <v>14.751419</v>
      </c>
      <c r="U38" s="541">
        <v>14.751419</v>
      </c>
      <c r="V38" s="541">
        <v>14.751410309999999</v>
      </c>
      <c r="W38" s="541">
        <v>99.99994109041306</v>
      </c>
      <c r="X38" s="542">
        <v>1</v>
      </c>
      <c r="Y38" s="541">
        <v>0</v>
      </c>
      <c r="Z38" s="541">
        <v>0</v>
      </c>
      <c r="AA38" s="543">
        <v>8.6900000013656609E-6</v>
      </c>
      <c r="AB38" s="541">
        <v>5.8909586944589267E-5</v>
      </c>
      <c r="AC38" s="507">
        <v>2</v>
      </c>
      <c r="AD38" s="532" t="s">
        <v>174</v>
      </c>
      <c r="AE38" s="524"/>
      <c r="AF38" s="307">
        <v>0</v>
      </c>
    </row>
    <row r="39" spans="1:32" s="525" customFormat="1" ht="33" customHeight="1">
      <c r="A39" s="538" t="s">
        <v>20</v>
      </c>
      <c r="B39" s="539"/>
      <c r="C39" s="540">
        <v>2</v>
      </c>
      <c r="D39" s="541">
        <v>0</v>
      </c>
      <c r="E39" s="541">
        <v>0</v>
      </c>
      <c r="F39" s="541">
        <v>0</v>
      </c>
      <c r="G39" s="541">
        <v>0</v>
      </c>
      <c r="H39" s="541">
        <v>0</v>
      </c>
      <c r="I39" s="541">
        <v>0</v>
      </c>
      <c r="J39" s="541">
        <v>0</v>
      </c>
      <c r="K39" s="541">
        <v>0</v>
      </c>
      <c r="L39" s="541">
        <v>0</v>
      </c>
      <c r="M39" s="541">
        <v>0</v>
      </c>
      <c r="N39" s="541">
        <v>0</v>
      </c>
      <c r="O39" s="542"/>
      <c r="P39" s="541">
        <v>0</v>
      </c>
      <c r="Q39" s="541">
        <v>0</v>
      </c>
      <c r="R39" s="541">
        <v>0</v>
      </c>
      <c r="S39" s="541">
        <v>0</v>
      </c>
      <c r="T39" s="500">
        <v>0</v>
      </c>
      <c r="U39" s="541">
        <v>0</v>
      </c>
      <c r="V39" s="541">
        <v>0</v>
      </c>
      <c r="W39" s="541">
        <v>0</v>
      </c>
      <c r="X39" s="542"/>
      <c r="Y39" s="541">
        <v>0</v>
      </c>
      <c r="Z39" s="541">
        <v>0</v>
      </c>
      <c r="AA39" s="543">
        <v>0</v>
      </c>
      <c r="AB39" s="541">
        <v>0</v>
      </c>
      <c r="AC39" s="507">
        <v>3</v>
      </c>
      <c r="AD39" s="532" t="s">
        <v>175</v>
      </c>
      <c r="AE39" s="524"/>
      <c r="AF39" s="307">
        <v>4.5630166312093934E-14</v>
      </c>
    </row>
    <row r="40" spans="1:32" s="525" customFormat="1" ht="33" customHeight="1">
      <c r="A40" s="538" t="s">
        <v>21</v>
      </c>
      <c r="B40" s="539"/>
      <c r="C40" s="540">
        <v>3</v>
      </c>
      <c r="D40" s="541">
        <v>0</v>
      </c>
      <c r="E40" s="541">
        <v>0</v>
      </c>
      <c r="F40" s="541">
        <v>0</v>
      </c>
      <c r="G40" s="541">
        <v>0</v>
      </c>
      <c r="H40" s="541">
        <v>0</v>
      </c>
      <c r="I40" s="541">
        <v>0</v>
      </c>
      <c r="J40" s="541">
        <v>0</v>
      </c>
      <c r="K40" s="541">
        <v>830.36548200000004</v>
      </c>
      <c r="L40" s="541">
        <v>830.36548200000004</v>
      </c>
      <c r="M40" s="541">
        <v>822.80716932000007</v>
      </c>
      <c r="N40" s="541">
        <v>99.089760732611964</v>
      </c>
      <c r="O40" s="542">
        <v>4</v>
      </c>
      <c r="P40" s="541">
        <v>7.5538121299999998</v>
      </c>
      <c r="Q40" s="541">
        <v>0.90969727111079501</v>
      </c>
      <c r="R40" s="541">
        <v>4.5005499999719589E-3</v>
      </c>
      <c r="S40" s="541">
        <v>5.4199627724553685E-4</v>
      </c>
      <c r="T40" s="500">
        <v>830.36548200000004</v>
      </c>
      <c r="U40" s="541">
        <v>830.36548200000004</v>
      </c>
      <c r="V40" s="541">
        <v>822.80716932000007</v>
      </c>
      <c r="W40" s="541">
        <v>99.089760732611964</v>
      </c>
      <c r="X40" s="542">
        <v>4</v>
      </c>
      <c r="Y40" s="541">
        <v>7.5538121299999998</v>
      </c>
      <c r="Z40" s="541">
        <v>0.90969727111079501</v>
      </c>
      <c r="AA40" s="543">
        <v>4.5005499999719589E-3</v>
      </c>
      <c r="AB40" s="541">
        <v>5.4199627724553685E-4</v>
      </c>
      <c r="AC40" s="507">
        <v>4</v>
      </c>
      <c r="AD40" s="532" t="s">
        <v>176</v>
      </c>
      <c r="AE40" s="524"/>
      <c r="AF40" s="307">
        <v>-4.5005500000026011E-3</v>
      </c>
    </row>
    <row r="41" spans="1:32" s="525" customFormat="1" ht="33" customHeight="1">
      <c r="A41" s="538" t="s">
        <v>136</v>
      </c>
      <c r="B41" s="539"/>
      <c r="C41" s="540">
        <v>4</v>
      </c>
      <c r="D41" s="541">
        <v>0</v>
      </c>
      <c r="E41" s="541">
        <v>0</v>
      </c>
      <c r="F41" s="541">
        <v>0</v>
      </c>
      <c r="G41" s="541">
        <v>0</v>
      </c>
      <c r="H41" s="541">
        <v>0</v>
      </c>
      <c r="I41" s="541">
        <v>0</v>
      </c>
      <c r="J41" s="541">
        <v>0</v>
      </c>
      <c r="K41" s="541">
        <v>0</v>
      </c>
      <c r="L41" s="541">
        <v>0</v>
      </c>
      <c r="M41" s="541">
        <v>0</v>
      </c>
      <c r="N41" s="541">
        <v>0</v>
      </c>
      <c r="O41" s="542"/>
      <c r="P41" s="541">
        <v>0</v>
      </c>
      <c r="Q41" s="541">
        <v>0</v>
      </c>
      <c r="R41" s="541">
        <v>0</v>
      </c>
      <c r="S41" s="541">
        <v>0</v>
      </c>
      <c r="T41" s="500">
        <v>0</v>
      </c>
      <c r="U41" s="541">
        <v>0</v>
      </c>
      <c r="V41" s="541">
        <v>0</v>
      </c>
      <c r="W41" s="541">
        <v>0</v>
      </c>
      <c r="X41" s="542"/>
      <c r="Y41" s="541">
        <v>0</v>
      </c>
      <c r="Z41" s="541">
        <v>0</v>
      </c>
      <c r="AA41" s="543">
        <v>0</v>
      </c>
      <c r="AB41" s="541">
        <v>0</v>
      </c>
      <c r="AC41" s="507">
        <v>5</v>
      </c>
      <c r="AD41" s="532" t="s">
        <v>177</v>
      </c>
      <c r="AE41" s="524"/>
      <c r="AF41" s="307">
        <v>0</v>
      </c>
    </row>
    <row r="42" spans="1:32" s="525" customFormat="1" ht="33" customHeight="1">
      <c r="A42" s="538" t="s">
        <v>13</v>
      </c>
      <c r="B42" s="539"/>
      <c r="C42" s="540">
        <v>5</v>
      </c>
      <c r="D42" s="541">
        <v>0</v>
      </c>
      <c r="E42" s="541">
        <v>0</v>
      </c>
      <c r="F42" s="541">
        <v>0</v>
      </c>
      <c r="G42" s="541">
        <v>0</v>
      </c>
      <c r="H42" s="541">
        <v>0</v>
      </c>
      <c r="I42" s="541">
        <v>0</v>
      </c>
      <c r="J42" s="541">
        <v>0</v>
      </c>
      <c r="K42" s="541">
        <v>0</v>
      </c>
      <c r="L42" s="541">
        <v>0</v>
      </c>
      <c r="M42" s="541">
        <v>0</v>
      </c>
      <c r="N42" s="541">
        <v>0</v>
      </c>
      <c r="O42" s="542"/>
      <c r="P42" s="541">
        <v>0</v>
      </c>
      <c r="Q42" s="541">
        <v>0</v>
      </c>
      <c r="R42" s="541">
        <v>0</v>
      </c>
      <c r="S42" s="541">
        <v>0</v>
      </c>
      <c r="T42" s="500">
        <v>0</v>
      </c>
      <c r="U42" s="541">
        <v>0</v>
      </c>
      <c r="V42" s="541">
        <v>0</v>
      </c>
      <c r="W42" s="541">
        <v>0</v>
      </c>
      <c r="X42" s="542"/>
      <c r="Y42" s="541">
        <v>0</v>
      </c>
      <c r="Z42" s="541">
        <v>0</v>
      </c>
      <c r="AA42" s="543">
        <v>0</v>
      </c>
      <c r="AB42" s="541">
        <v>0</v>
      </c>
      <c r="AC42" s="507">
        <v>6</v>
      </c>
      <c r="AD42" s="532" t="s">
        <v>178</v>
      </c>
      <c r="AE42" s="524"/>
      <c r="AF42" s="307">
        <v>2.999290000000002</v>
      </c>
    </row>
    <row r="43" spans="1:32" s="525" customFormat="1" ht="33" customHeight="1">
      <c r="A43" s="538" t="s">
        <v>22</v>
      </c>
      <c r="B43" s="539"/>
      <c r="C43" s="540">
        <v>6</v>
      </c>
      <c r="D43" s="541">
        <v>0</v>
      </c>
      <c r="E43" s="541">
        <v>0</v>
      </c>
      <c r="F43" s="541">
        <v>0</v>
      </c>
      <c r="G43" s="541">
        <v>0</v>
      </c>
      <c r="H43" s="541">
        <v>0</v>
      </c>
      <c r="I43" s="541">
        <v>0</v>
      </c>
      <c r="J43" s="541">
        <v>0</v>
      </c>
      <c r="K43" s="541">
        <v>847.8</v>
      </c>
      <c r="L43" s="541">
        <v>847.8</v>
      </c>
      <c r="M43" s="541">
        <v>847.25731088999999</v>
      </c>
      <c r="N43" s="541">
        <v>99.935988545647561</v>
      </c>
      <c r="O43" s="542">
        <v>2</v>
      </c>
      <c r="P43" s="541">
        <v>0.54268910999999997</v>
      </c>
      <c r="Q43" s="541">
        <v>6.4011454352441613E-2</v>
      </c>
      <c r="R43" s="541">
        <v>-3.0642155479654321E-14</v>
      </c>
      <c r="S43" s="541">
        <v>-3.6143141636770844E-15</v>
      </c>
      <c r="T43" s="500">
        <v>847.8</v>
      </c>
      <c r="U43" s="541">
        <v>847.8</v>
      </c>
      <c r="V43" s="541">
        <v>847.25731088999999</v>
      </c>
      <c r="W43" s="541">
        <v>99.935988545647561</v>
      </c>
      <c r="X43" s="542">
        <v>2</v>
      </c>
      <c r="Y43" s="541">
        <v>0.54268910999999997</v>
      </c>
      <c r="Z43" s="541">
        <v>6.4011454352441613E-2</v>
      </c>
      <c r="AA43" s="543">
        <v>-3.0642155479654321E-14</v>
      </c>
      <c r="AB43" s="541">
        <v>-3.6143141636770844E-15</v>
      </c>
      <c r="AC43" s="507">
        <v>7</v>
      </c>
      <c r="AD43" s="532" t="s">
        <v>179</v>
      </c>
      <c r="AE43" s="524"/>
      <c r="AF43" s="307">
        <v>4.5005500000020043E-3</v>
      </c>
    </row>
    <row r="44" spans="1:32" s="525" customFormat="1" ht="33" customHeight="1">
      <c r="A44" s="538" t="s">
        <v>180</v>
      </c>
      <c r="B44" s="539"/>
      <c r="C44" s="540">
        <v>7</v>
      </c>
      <c r="D44" s="541">
        <v>0</v>
      </c>
      <c r="E44" s="541">
        <v>0</v>
      </c>
      <c r="F44" s="541">
        <v>0</v>
      </c>
      <c r="G44" s="541">
        <v>0</v>
      </c>
      <c r="H44" s="541">
        <v>0</v>
      </c>
      <c r="I44" s="541">
        <v>0</v>
      </c>
      <c r="J44" s="541">
        <v>0</v>
      </c>
      <c r="K44" s="541">
        <v>0</v>
      </c>
      <c r="L44" s="541">
        <v>0</v>
      </c>
      <c r="M44" s="541">
        <v>0</v>
      </c>
      <c r="N44" s="541">
        <v>0</v>
      </c>
      <c r="O44" s="542"/>
      <c r="P44" s="541">
        <v>0</v>
      </c>
      <c r="Q44" s="541">
        <v>0</v>
      </c>
      <c r="R44" s="541">
        <v>0</v>
      </c>
      <c r="S44" s="541">
        <v>0</v>
      </c>
      <c r="T44" s="500">
        <v>0</v>
      </c>
      <c r="U44" s="541">
        <v>0</v>
      </c>
      <c r="V44" s="541">
        <v>0</v>
      </c>
      <c r="W44" s="541">
        <v>0</v>
      </c>
      <c r="X44" s="542"/>
      <c r="Y44" s="541">
        <v>0</v>
      </c>
      <c r="Z44" s="541">
        <v>0</v>
      </c>
      <c r="AA44" s="543">
        <v>0</v>
      </c>
      <c r="AB44" s="541">
        <v>0</v>
      </c>
      <c r="AC44" s="507">
        <v>8</v>
      </c>
      <c r="AD44" s="532" t="s">
        <v>181</v>
      </c>
      <c r="AE44" s="524"/>
      <c r="AF44" s="307">
        <v>0</v>
      </c>
    </row>
    <row r="45" spans="1:32" s="510" customFormat="1" ht="33" customHeight="1">
      <c r="A45" s="538" t="s">
        <v>23</v>
      </c>
      <c r="B45" s="539"/>
      <c r="C45" s="540">
        <v>8</v>
      </c>
      <c r="D45" s="541">
        <v>0</v>
      </c>
      <c r="E45" s="541">
        <v>0</v>
      </c>
      <c r="F45" s="541">
        <v>0</v>
      </c>
      <c r="G45" s="541">
        <v>0</v>
      </c>
      <c r="H45" s="541">
        <v>0</v>
      </c>
      <c r="I45" s="541">
        <v>0</v>
      </c>
      <c r="J45" s="541">
        <v>0</v>
      </c>
      <c r="K45" s="541">
        <v>176.41872909</v>
      </c>
      <c r="L45" s="541">
        <v>176.41872909</v>
      </c>
      <c r="M45" s="541">
        <v>176.41872909</v>
      </c>
      <c r="N45" s="541">
        <v>100.00000000000001</v>
      </c>
      <c r="O45" s="542">
        <v>1</v>
      </c>
      <c r="P45" s="541">
        <v>0</v>
      </c>
      <c r="Q45" s="541">
        <v>0</v>
      </c>
      <c r="R45" s="541">
        <v>0</v>
      </c>
      <c r="S45" s="541">
        <v>0</v>
      </c>
      <c r="T45" s="500">
        <v>176.41872909</v>
      </c>
      <c r="U45" s="541">
        <v>176.41872909</v>
      </c>
      <c r="V45" s="541">
        <v>176.41872909</v>
      </c>
      <c r="W45" s="541">
        <v>100.00000000000001</v>
      </c>
      <c r="X45" s="542">
        <v>1</v>
      </c>
      <c r="Y45" s="541">
        <v>0</v>
      </c>
      <c r="Z45" s="541">
        <v>0</v>
      </c>
      <c r="AA45" s="543">
        <v>0</v>
      </c>
      <c r="AB45" s="541">
        <v>0</v>
      </c>
      <c r="AC45" s="507">
        <v>9</v>
      </c>
      <c r="AD45" s="532" t="s">
        <v>182</v>
      </c>
      <c r="AE45" s="509"/>
      <c r="AF45" s="307">
        <v>0</v>
      </c>
    </row>
    <row r="46" spans="1:32" s="525" customFormat="1" ht="33" customHeight="1">
      <c r="A46" s="538" t="s">
        <v>183</v>
      </c>
      <c r="B46" s="539"/>
      <c r="C46" s="540">
        <v>9</v>
      </c>
      <c r="D46" s="541">
        <v>0</v>
      </c>
      <c r="E46" s="541">
        <v>0</v>
      </c>
      <c r="F46" s="541">
        <v>0</v>
      </c>
      <c r="G46" s="541">
        <v>0</v>
      </c>
      <c r="H46" s="541">
        <v>0</v>
      </c>
      <c r="I46" s="541">
        <v>0</v>
      </c>
      <c r="J46" s="541">
        <v>0</v>
      </c>
      <c r="K46" s="541">
        <v>1047.4000000000001</v>
      </c>
      <c r="L46" s="541">
        <v>1047.4000000000001</v>
      </c>
      <c r="M46" s="541">
        <v>1046.69365143</v>
      </c>
      <c r="N46" s="541">
        <v>99.932561717586395</v>
      </c>
      <c r="O46" s="542">
        <v>3</v>
      </c>
      <c r="P46" s="541">
        <v>0.70634856999999995</v>
      </c>
      <c r="Q46" s="541">
        <v>6.7438282413595563E-2</v>
      </c>
      <c r="R46" s="541">
        <v>4.5630166312093934E-14</v>
      </c>
      <c r="S46" s="541">
        <v>4.3565176925810508E-15</v>
      </c>
      <c r="T46" s="500">
        <v>1047.4000000000001</v>
      </c>
      <c r="U46" s="541">
        <v>1047.4000000000001</v>
      </c>
      <c r="V46" s="541">
        <v>1046.69365143</v>
      </c>
      <c r="W46" s="541">
        <v>99.932561717586395</v>
      </c>
      <c r="X46" s="542">
        <v>3</v>
      </c>
      <c r="Y46" s="541">
        <v>0.70634856999999995</v>
      </c>
      <c r="Z46" s="541">
        <v>6.7438282413595563E-2</v>
      </c>
      <c r="AA46" s="543">
        <v>4.5630166312093934E-14</v>
      </c>
      <c r="AB46" s="541">
        <v>4.3565176925810508E-15</v>
      </c>
      <c r="AC46" s="507">
        <v>10</v>
      </c>
      <c r="AD46" s="532" t="s">
        <v>184</v>
      </c>
      <c r="AE46" s="524"/>
      <c r="AF46" s="307">
        <v>-4.5630166312093934E-14</v>
      </c>
    </row>
    <row r="47" spans="1:32" s="525" customFormat="1" ht="33" customHeight="1">
      <c r="A47" s="538" t="s">
        <v>24</v>
      </c>
      <c r="B47" s="539"/>
      <c r="C47" s="540">
        <v>11</v>
      </c>
      <c r="D47" s="541">
        <v>0</v>
      </c>
      <c r="E47" s="541">
        <v>0</v>
      </c>
      <c r="F47" s="541">
        <v>0</v>
      </c>
      <c r="G47" s="541">
        <v>0</v>
      </c>
      <c r="H47" s="541">
        <v>0</v>
      </c>
      <c r="I47" s="541">
        <v>0</v>
      </c>
      <c r="J47" s="541">
        <v>0</v>
      </c>
      <c r="K47" s="541">
        <v>250.47</v>
      </c>
      <c r="L47" s="541">
        <v>250.47</v>
      </c>
      <c r="M47" s="541">
        <v>178.8378204</v>
      </c>
      <c r="N47" s="541">
        <v>71.400894478380636</v>
      </c>
      <c r="O47" s="542">
        <v>5</v>
      </c>
      <c r="P47" s="541">
        <v>68.632889599999999</v>
      </c>
      <c r="Q47" s="541">
        <v>27.401640755379887</v>
      </c>
      <c r="R47" s="541">
        <v>2.999290000000002</v>
      </c>
      <c r="S47" s="541">
        <v>1.1974647662394706</v>
      </c>
      <c r="T47" s="500">
        <v>250.47</v>
      </c>
      <c r="U47" s="541">
        <v>250.47</v>
      </c>
      <c r="V47" s="541">
        <v>178.8378204</v>
      </c>
      <c r="W47" s="541">
        <v>71.400894478380636</v>
      </c>
      <c r="X47" s="542">
        <v>5</v>
      </c>
      <c r="Y47" s="541">
        <v>68.632889599999999</v>
      </c>
      <c r="Z47" s="541">
        <v>27.401640755379887</v>
      </c>
      <c r="AA47" s="543">
        <v>2.999290000000002</v>
      </c>
      <c r="AB47" s="541">
        <v>1.1974647662394706</v>
      </c>
      <c r="AC47" s="507">
        <v>11</v>
      </c>
      <c r="AD47" s="532" t="s">
        <v>185</v>
      </c>
      <c r="AE47" s="524"/>
      <c r="AF47" s="307">
        <v>-2.999290000000002</v>
      </c>
    </row>
    <row r="48" spans="1:32" s="525" customFormat="1" ht="33" customHeight="1">
      <c r="A48" s="538" t="s">
        <v>25</v>
      </c>
      <c r="B48" s="539"/>
      <c r="C48" s="540">
        <v>12</v>
      </c>
      <c r="D48" s="541">
        <v>0</v>
      </c>
      <c r="E48" s="541">
        <v>0</v>
      </c>
      <c r="F48" s="541">
        <v>0</v>
      </c>
      <c r="G48" s="541">
        <v>0</v>
      </c>
      <c r="H48" s="541">
        <v>0</v>
      </c>
      <c r="I48" s="541">
        <v>0</v>
      </c>
      <c r="J48" s="541">
        <v>0</v>
      </c>
      <c r="K48" s="541">
        <v>0</v>
      </c>
      <c r="L48" s="541">
        <v>0</v>
      </c>
      <c r="M48" s="541">
        <v>0</v>
      </c>
      <c r="N48" s="541">
        <v>0</v>
      </c>
      <c r="O48" s="542"/>
      <c r="P48" s="541">
        <v>0</v>
      </c>
      <c r="Q48" s="541">
        <v>0</v>
      </c>
      <c r="R48" s="541">
        <v>0</v>
      </c>
      <c r="S48" s="541">
        <v>0</v>
      </c>
      <c r="T48" s="500">
        <v>0</v>
      </c>
      <c r="U48" s="541">
        <v>0</v>
      </c>
      <c r="V48" s="541">
        <v>0</v>
      </c>
      <c r="W48" s="541">
        <v>0</v>
      </c>
      <c r="X48" s="542"/>
      <c r="Y48" s="541">
        <v>0</v>
      </c>
      <c r="Z48" s="541">
        <v>0</v>
      </c>
      <c r="AA48" s="543">
        <v>0</v>
      </c>
      <c r="AB48" s="541">
        <v>0</v>
      </c>
      <c r="AC48" s="507">
        <v>12</v>
      </c>
      <c r="AD48" s="532" t="s">
        <v>186</v>
      </c>
      <c r="AE48" s="524"/>
      <c r="AF48" s="307">
        <v>0</v>
      </c>
    </row>
    <row r="49" spans="1:32" s="525" customFormat="1" ht="33" customHeight="1">
      <c r="A49" s="538" t="s">
        <v>137</v>
      </c>
      <c r="B49" s="539"/>
      <c r="C49" s="540">
        <v>13</v>
      </c>
      <c r="D49" s="541">
        <v>0</v>
      </c>
      <c r="E49" s="541">
        <v>0</v>
      </c>
      <c r="F49" s="541">
        <v>0</v>
      </c>
      <c r="G49" s="541">
        <v>0</v>
      </c>
      <c r="H49" s="541">
        <v>0</v>
      </c>
      <c r="I49" s="541">
        <v>0</v>
      </c>
      <c r="J49" s="541">
        <v>0</v>
      </c>
      <c r="K49" s="541">
        <v>0</v>
      </c>
      <c r="L49" s="541">
        <v>0</v>
      </c>
      <c r="M49" s="541">
        <v>0</v>
      </c>
      <c r="N49" s="541">
        <v>0</v>
      </c>
      <c r="O49" s="542"/>
      <c r="P49" s="541">
        <v>0</v>
      </c>
      <c r="Q49" s="541">
        <v>0</v>
      </c>
      <c r="R49" s="541">
        <v>0</v>
      </c>
      <c r="S49" s="541">
        <v>0</v>
      </c>
      <c r="T49" s="500">
        <v>0</v>
      </c>
      <c r="U49" s="541">
        <v>0</v>
      </c>
      <c r="V49" s="541">
        <v>0</v>
      </c>
      <c r="W49" s="541">
        <v>0</v>
      </c>
      <c r="X49" s="542"/>
      <c r="Y49" s="541">
        <v>0</v>
      </c>
      <c r="Z49" s="541">
        <v>0</v>
      </c>
      <c r="AA49" s="543">
        <v>0</v>
      </c>
      <c r="AB49" s="541">
        <v>0</v>
      </c>
      <c r="AC49" s="507">
        <v>13</v>
      </c>
      <c r="AD49" s="532" t="s">
        <v>187</v>
      </c>
      <c r="AE49" s="524"/>
      <c r="AF49" s="307">
        <v>0</v>
      </c>
    </row>
    <row r="50" spans="1:32" s="525" customFormat="1" ht="33" customHeight="1">
      <c r="A50" s="538" t="s">
        <v>26</v>
      </c>
      <c r="B50" s="539"/>
      <c r="C50" s="540">
        <v>14</v>
      </c>
      <c r="D50" s="541">
        <v>0</v>
      </c>
      <c r="E50" s="541">
        <v>0</v>
      </c>
      <c r="F50" s="541">
        <v>0</v>
      </c>
      <c r="G50" s="541">
        <v>0</v>
      </c>
      <c r="H50" s="541">
        <v>0</v>
      </c>
      <c r="I50" s="541">
        <v>0</v>
      </c>
      <c r="J50" s="541">
        <v>0</v>
      </c>
      <c r="K50" s="541">
        <v>0</v>
      </c>
      <c r="L50" s="541">
        <v>0</v>
      </c>
      <c r="M50" s="541">
        <v>0</v>
      </c>
      <c r="N50" s="541">
        <v>0</v>
      </c>
      <c r="O50" s="542"/>
      <c r="P50" s="541">
        <v>0</v>
      </c>
      <c r="Q50" s="541">
        <v>0</v>
      </c>
      <c r="R50" s="541">
        <v>0</v>
      </c>
      <c r="S50" s="541">
        <v>0</v>
      </c>
      <c r="T50" s="500">
        <v>0</v>
      </c>
      <c r="U50" s="541">
        <v>0</v>
      </c>
      <c r="V50" s="541">
        <v>0</v>
      </c>
      <c r="W50" s="541">
        <v>0</v>
      </c>
      <c r="X50" s="542"/>
      <c r="Y50" s="541">
        <v>0</v>
      </c>
      <c r="Z50" s="541">
        <v>0</v>
      </c>
      <c r="AA50" s="543">
        <v>0</v>
      </c>
      <c r="AB50" s="541">
        <v>0</v>
      </c>
      <c r="AC50" s="507">
        <v>14</v>
      </c>
      <c r="AD50" s="532" t="s">
        <v>188</v>
      </c>
      <c r="AE50" s="524"/>
      <c r="AF50" s="307">
        <v>0</v>
      </c>
    </row>
    <row r="51" spans="1:32" s="525" customFormat="1" ht="33" customHeight="1">
      <c r="A51" s="538" t="s">
        <v>27</v>
      </c>
      <c r="B51" s="539"/>
      <c r="C51" s="540">
        <v>15</v>
      </c>
      <c r="D51" s="541">
        <v>0</v>
      </c>
      <c r="E51" s="541">
        <v>0</v>
      </c>
      <c r="F51" s="541">
        <v>0</v>
      </c>
      <c r="G51" s="541">
        <v>0</v>
      </c>
      <c r="H51" s="541">
        <v>0</v>
      </c>
      <c r="I51" s="541">
        <v>0</v>
      </c>
      <c r="J51" s="541">
        <v>0</v>
      </c>
      <c r="K51" s="541">
        <v>0</v>
      </c>
      <c r="L51" s="541">
        <v>0</v>
      </c>
      <c r="M51" s="541">
        <v>0</v>
      </c>
      <c r="N51" s="541">
        <v>0</v>
      </c>
      <c r="O51" s="542"/>
      <c r="P51" s="541">
        <v>0</v>
      </c>
      <c r="Q51" s="541">
        <v>0</v>
      </c>
      <c r="R51" s="541">
        <v>0</v>
      </c>
      <c r="S51" s="541">
        <v>0</v>
      </c>
      <c r="T51" s="500">
        <v>0</v>
      </c>
      <c r="U51" s="541">
        <v>0</v>
      </c>
      <c r="V51" s="541">
        <v>0</v>
      </c>
      <c r="W51" s="541">
        <v>0</v>
      </c>
      <c r="X51" s="542"/>
      <c r="Y51" s="541">
        <v>0</v>
      </c>
      <c r="Z51" s="541">
        <v>0</v>
      </c>
      <c r="AA51" s="543">
        <v>0</v>
      </c>
      <c r="AB51" s="541">
        <v>0</v>
      </c>
      <c r="AC51" s="507">
        <v>15</v>
      </c>
      <c r="AD51" s="532" t="s">
        <v>189</v>
      </c>
      <c r="AE51" s="524"/>
      <c r="AF51" s="307">
        <v>0</v>
      </c>
    </row>
    <row r="52" spans="1:32" s="510" customFormat="1" ht="33" customHeight="1">
      <c r="A52" s="544" t="s">
        <v>138</v>
      </c>
      <c r="B52" s="545"/>
      <c r="C52" s="546">
        <v>10</v>
      </c>
      <c r="D52" s="547">
        <v>0</v>
      </c>
      <c r="E52" s="547">
        <v>0</v>
      </c>
      <c r="F52" s="547">
        <v>0</v>
      </c>
      <c r="G52" s="547">
        <v>0</v>
      </c>
      <c r="H52" s="547">
        <v>0</v>
      </c>
      <c r="I52" s="547">
        <v>0</v>
      </c>
      <c r="J52" s="547">
        <v>0</v>
      </c>
      <c r="K52" s="547">
        <v>0</v>
      </c>
      <c r="L52" s="547">
        <v>0</v>
      </c>
      <c r="M52" s="547">
        <v>0</v>
      </c>
      <c r="N52" s="547">
        <v>0</v>
      </c>
      <c r="O52" s="548"/>
      <c r="P52" s="547">
        <v>0</v>
      </c>
      <c r="Q52" s="547">
        <v>0</v>
      </c>
      <c r="R52" s="547">
        <v>0</v>
      </c>
      <c r="S52" s="547">
        <v>0</v>
      </c>
      <c r="T52" s="500">
        <v>0</v>
      </c>
      <c r="U52" s="547">
        <v>0</v>
      </c>
      <c r="V52" s="547">
        <v>0</v>
      </c>
      <c r="W52" s="547">
        <v>0</v>
      </c>
      <c r="X52" s="548"/>
      <c r="Y52" s="547">
        <v>0</v>
      </c>
      <c r="Z52" s="547">
        <v>0</v>
      </c>
      <c r="AA52" s="549">
        <v>0</v>
      </c>
      <c r="AB52" s="547">
        <v>0</v>
      </c>
      <c r="AC52" s="507">
        <v>16</v>
      </c>
      <c r="AD52" s="532" t="s">
        <v>190</v>
      </c>
      <c r="AE52" s="509"/>
      <c r="AF52" s="307">
        <v>0</v>
      </c>
    </row>
    <row r="53" spans="1:32" s="525" customFormat="1" ht="70.5" customHeight="1">
      <c r="A53" s="550"/>
      <c r="B53" s="524"/>
      <c r="C53" s="528"/>
      <c r="D53" s="529"/>
      <c r="E53" s="529"/>
      <c r="F53" s="529"/>
      <c r="G53" s="529"/>
      <c r="H53" s="529"/>
      <c r="I53" s="529"/>
      <c r="J53" s="529"/>
      <c r="K53" s="529"/>
      <c r="L53" s="529"/>
      <c r="M53" s="529"/>
      <c r="N53" s="529"/>
      <c r="O53" s="530"/>
      <c r="P53" s="529"/>
      <c r="Q53" s="529"/>
      <c r="R53" s="529"/>
      <c r="S53" s="529"/>
      <c r="T53" s="509"/>
      <c r="U53" s="529"/>
      <c r="V53" s="529"/>
      <c r="W53" s="529"/>
      <c r="X53" s="530"/>
      <c r="Y53" s="529"/>
      <c r="Z53" s="531"/>
      <c r="AA53" s="531"/>
      <c r="AB53" s="529"/>
      <c r="AC53" s="507"/>
      <c r="AD53" s="532"/>
      <c r="AE53" s="524"/>
      <c r="AF53" s="307">
        <v>0</v>
      </c>
    </row>
    <row r="54" spans="1:32" s="525" customFormat="1">
      <c r="A54" s="526" t="s">
        <v>151</v>
      </c>
      <c r="B54" s="527"/>
      <c r="C54" s="528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N54" s="529"/>
      <c r="O54" s="530"/>
      <c r="P54" s="529"/>
      <c r="Q54" s="529"/>
      <c r="R54" s="529"/>
      <c r="S54" s="529"/>
      <c r="T54" s="509"/>
      <c r="U54" s="529"/>
      <c r="V54" s="529"/>
      <c r="W54" s="529"/>
      <c r="X54" s="530"/>
      <c r="Y54" s="529"/>
      <c r="Z54" s="531"/>
      <c r="AA54" s="531"/>
      <c r="AB54" s="529"/>
      <c r="AC54" s="507"/>
      <c r="AD54" s="532"/>
      <c r="AE54" s="524"/>
      <c r="AF54" s="307">
        <v>0</v>
      </c>
    </row>
    <row r="55" spans="1:32" s="525" customFormat="1" ht="27" customHeight="1">
      <c r="A55" s="525" t="s">
        <v>173</v>
      </c>
      <c r="B55" s="527"/>
      <c r="C55" s="528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530"/>
      <c r="P55" s="529"/>
      <c r="Q55" s="529"/>
      <c r="R55" s="529"/>
      <c r="S55" s="529"/>
      <c r="T55" s="509"/>
      <c r="U55" s="529"/>
      <c r="V55" s="529"/>
      <c r="W55" s="529"/>
      <c r="X55" s="530"/>
      <c r="Y55" s="529"/>
      <c r="Z55" s="531"/>
      <c r="AA55" s="531"/>
      <c r="AB55" s="529"/>
      <c r="AC55" s="507"/>
      <c r="AD55" s="532"/>
      <c r="AE55" s="524"/>
      <c r="AF55" s="307">
        <v>0</v>
      </c>
    </row>
    <row r="56" spans="1:32" s="525" customFormat="1" ht="25.5" customHeight="1">
      <c r="A56" s="551"/>
      <c r="B56" s="527"/>
      <c r="C56" s="528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529"/>
      <c r="O56" s="530"/>
      <c r="P56" s="529"/>
      <c r="Q56" s="529"/>
      <c r="R56" s="529"/>
      <c r="S56" s="529"/>
      <c r="T56" s="509"/>
      <c r="U56" s="529"/>
      <c r="V56" s="529"/>
      <c r="W56" s="529"/>
      <c r="X56" s="530"/>
      <c r="Y56" s="529"/>
      <c r="Z56" s="531"/>
      <c r="AA56" s="531"/>
      <c r="AB56" s="529"/>
      <c r="AC56" s="507"/>
      <c r="AD56" s="532"/>
      <c r="AE56" s="524"/>
      <c r="AF56" s="307">
        <v>0</v>
      </c>
    </row>
    <row r="57" spans="1:32" s="525" customFormat="1" ht="21.75" customHeight="1">
      <c r="A57" s="550"/>
      <c r="B57" s="524"/>
      <c r="C57" s="528"/>
      <c r="D57" s="529"/>
      <c r="E57" s="529"/>
      <c r="F57" s="529"/>
      <c r="G57" s="529"/>
      <c r="H57" s="529"/>
      <c r="I57" s="529"/>
      <c r="J57" s="529"/>
      <c r="K57" s="529"/>
      <c r="L57" s="529"/>
      <c r="M57" s="529"/>
      <c r="N57" s="529"/>
      <c r="O57" s="530"/>
      <c r="P57" s="529"/>
      <c r="Q57" s="529"/>
      <c r="R57" s="529"/>
      <c r="S57" s="529"/>
      <c r="T57" s="509"/>
      <c r="U57" s="529"/>
      <c r="V57" s="529"/>
      <c r="W57" s="529"/>
      <c r="X57" s="530"/>
      <c r="Y57" s="529"/>
      <c r="Z57" s="531"/>
      <c r="AA57" s="531"/>
      <c r="AB57" s="529"/>
      <c r="AC57" s="507"/>
      <c r="AD57" s="532"/>
      <c r="AE57" s="524"/>
      <c r="AF57" s="307">
        <v>0</v>
      </c>
    </row>
    <row r="58" spans="1:32" s="525" customFormat="1" ht="18" customHeight="1">
      <c r="A58" s="550"/>
      <c r="B58" s="524"/>
      <c r="C58" s="528"/>
      <c r="D58" s="529"/>
      <c r="E58" s="529"/>
      <c r="F58" s="529"/>
      <c r="G58" s="529"/>
      <c r="H58" s="529"/>
      <c r="I58" s="529"/>
      <c r="J58" s="529"/>
      <c r="K58" s="529"/>
      <c r="L58" s="529"/>
      <c r="M58" s="529"/>
      <c r="N58" s="529"/>
      <c r="O58" s="530"/>
      <c r="P58" s="529"/>
      <c r="Q58" s="529"/>
      <c r="R58" s="529"/>
      <c r="S58" s="529"/>
      <c r="T58" s="509"/>
      <c r="U58" s="529"/>
      <c r="V58" s="529"/>
      <c r="W58" s="529"/>
      <c r="X58" s="530"/>
      <c r="Y58" s="529"/>
      <c r="Z58" s="531"/>
      <c r="AA58" s="531"/>
      <c r="AB58" s="529"/>
      <c r="AC58" s="507"/>
      <c r="AD58" s="532"/>
      <c r="AE58" s="524"/>
      <c r="AF58" s="307">
        <v>0</v>
      </c>
    </row>
    <row r="59" spans="1:32" s="525" customFormat="1" ht="18.75" customHeight="1">
      <c r="A59" s="550"/>
      <c r="B59" s="524"/>
      <c r="C59" s="528"/>
      <c r="D59" s="529"/>
      <c r="E59" s="529"/>
      <c r="F59" s="529"/>
      <c r="G59" s="529"/>
      <c r="H59" s="529"/>
      <c r="I59" s="529"/>
      <c r="J59" s="529"/>
      <c r="K59" s="529"/>
      <c r="L59" s="529"/>
      <c r="M59" s="529"/>
      <c r="N59" s="529"/>
      <c r="O59" s="530"/>
      <c r="P59" s="529"/>
      <c r="Q59" s="529"/>
      <c r="R59" s="529"/>
      <c r="S59" s="529"/>
      <c r="T59" s="509"/>
      <c r="U59" s="529"/>
      <c r="V59" s="529"/>
      <c r="W59" s="529"/>
      <c r="X59" s="530"/>
      <c r="Y59" s="529"/>
      <c r="Z59" s="531"/>
      <c r="AA59" s="531"/>
      <c r="AB59" s="529"/>
      <c r="AC59" s="507"/>
      <c r="AD59" s="532"/>
      <c r="AE59" s="524"/>
      <c r="AF59" s="307">
        <v>0</v>
      </c>
    </row>
    <row r="60" spans="1:32" s="525" customFormat="1" ht="9.75" customHeight="1">
      <c r="A60" s="550"/>
      <c r="B60" s="524"/>
      <c r="C60" s="528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529"/>
      <c r="O60" s="530"/>
      <c r="P60" s="529"/>
      <c r="Q60" s="529"/>
      <c r="R60" s="529"/>
      <c r="S60" s="529"/>
      <c r="T60" s="509"/>
      <c r="U60" s="529"/>
      <c r="V60" s="529"/>
      <c r="W60" s="529"/>
      <c r="X60" s="530"/>
      <c r="Y60" s="529"/>
      <c r="Z60" s="531"/>
      <c r="AA60" s="531"/>
      <c r="AB60" s="529"/>
      <c r="AC60" s="507"/>
      <c r="AD60" s="532"/>
      <c r="AE60" s="524"/>
      <c r="AF60" s="307">
        <v>0</v>
      </c>
    </row>
    <row r="61" spans="1:32" s="525" customFormat="1" ht="12" customHeight="1">
      <c r="A61" s="550"/>
      <c r="B61" s="524"/>
      <c r="C61" s="528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30"/>
      <c r="P61" s="529"/>
      <c r="Q61" s="529"/>
      <c r="R61" s="529"/>
      <c r="S61" s="529"/>
      <c r="T61" s="509"/>
      <c r="U61" s="529"/>
      <c r="V61" s="529"/>
      <c r="W61" s="529"/>
      <c r="X61" s="530"/>
      <c r="Y61" s="529"/>
      <c r="Z61" s="531"/>
      <c r="AA61" s="531"/>
      <c r="AB61" s="529"/>
      <c r="AC61" s="507"/>
      <c r="AD61" s="532"/>
      <c r="AE61" s="524"/>
      <c r="AF61" s="307">
        <v>0</v>
      </c>
    </row>
    <row r="62" spans="1:32" s="525" customFormat="1" ht="13.5" customHeight="1">
      <c r="A62" s="550"/>
      <c r="B62" s="524"/>
      <c r="C62" s="528"/>
      <c r="D62" s="529"/>
      <c r="E62" s="529"/>
      <c r="F62" s="529"/>
      <c r="G62" s="529"/>
      <c r="H62" s="529"/>
      <c r="I62" s="529"/>
      <c r="J62" s="529"/>
      <c r="K62" s="529"/>
      <c r="L62" s="529"/>
      <c r="M62" s="529"/>
      <c r="N62" s="529"/>
      <c r="O62" s="530"/>
      <c r="P62" s="529"/>
      <c r="Q62" s="529"/>
      <c r="R62" s="529"/>
      <c r="S62" s="529"/>
      <c r="T62" s="509"/>
      <c r="U62" s="529"/>
      <c r="V62" s="529"/>
      <c r="W62" s="529"/>
      <c r="X62" s="530"/>
      <c r="Y62" s="529"/>
      <c r="Z62" s="531"/>
      <c r="AA62" s="531"/>
      <c r="AB62" s="529"/>
      <c r="AC62" s="507"/>
      <c r="AD62" s="532"/>
      <c r="AE62" s="524"/>
      <c r="AF62" s="307">
        <v>0</v>
      </c>
    </row>
    <row r="63" spans="1:32" s="510" customFormat="1" ht="24" customHeight="1">
      <c r="A63" s="533" t="s">
        <v>15</v>
      </c>
      <c r="B63" s="534"/>
      <c r="C63" s="535"/>
      <c r="D63" s="552">
        <v>0</v>
      </c>
      <c r="E63" s="552">
        <v>0</v>
      </c>
      <c r="F63" s="552">
        <v>0</v>
      </c>
      <c r="G63" s="553">
        <v>0</v>
      </c>
      <c r="H63" s="552">
        <v>0</v>
      </c>
      <c r="I63" s="553">
        <v>0</v>
      </c>
      <c r="J63" s="552">
        <v>0</v>
      </c>
      <c r="K63" s="552">
        <v>965.86285731999999</v>
      </c>
      <c r="L63" s="552">
        <v>965.86285731999999</v>
      </c>
      <c r="M63" s="552">
        <v>608.12309142999982</v>
      </c>
      <c r="N63" s="552">
        <v>62.961639618006615</v>
      </c>
      <c r="O63" s="537"/>
      <c r="P63" s="552">
        <v>5.86687403</v>
      </c>
      <c r="Q63" s="552">
        <v>0.60742309175020348</v>
      </c>
      <c r="R63" s="552">
        <v>351.87289186000015</v>
      </c>
      <c r="S63" s="552">
        <v>36.430937290243179</v>
      </c>
      <c r="T63" s="500">
        <v>965.86285731999999</v>
      </c>
      <c r="U63" s="552">
        <v>965.86285731999999</v>
      </c>
      <c r="V63" s="552">
        <v>608.12309142999982</v>
      </c>
      <c r="W63" s="552">
        <v>62.961639618006615</v>
      </c>
      <c r="X63" s="537"/>
      <c r="Y63" s="552">
        <v>5.86687403</v>
      </c>
      <c r="Z63" s="552">
        <v>0.60742309175020348</v>
      </c>
      <c r="AA63" s="552">
        <v>351.8728918600001</v>
      </c>
      <c r="AB63" s="552">
        <v>36.430937290243172</v>
      </c>
      <c r="AC63" s="507"/>
      <c r="AD63" s="517"/>
      <c r="AE63" s="509"/>
      <c r="AF63" s="307">
        <v>0</v>
      </c>
    </row>
    <row r="64" spans="1:32" s="525" customFormat="1">
      <c r="A64" s="554" t="s">
        <v>139</v>
      </c>
      <c r="B64" s="539"/>
      <c r="C64" s="540">
        <v>2</v>
      </c>
      <c r="D64" s="555">
        <v>0</v>
      </c>
      <c r="E64" s="555">
        <v>0</v>
      </c>
      <c r="F64" s="555">
        <v>0</v>
      </c>
      <c r="G64" s="553">
        <v>0</v>
      </c>
      <c r="H64" s="555">
        <v>0</v>
      </c>
      <c r="I64" s="553">
        <v>0</v>
      </c>
      <c r="J64" s="555">
        <v>0</v>
      </c>
      <c r="K64" s="555">
        <v>0</v>
      </c>
      <c r="L64" s="555">
        <v>0</v>
      </c>
      <c r="M64" s="555">
        <v>0</v>
      </c>
      <c r="N64" s="553">
        <v>0</v>
      </c>
      <c r="O64" s="542"/>
      <c r="P64" s="555">
        <v>0</v>
      </c>
      <c r="Q64" s="553">
        <v>0</v>
      </c>
      <c r="R64" s="555">
        <v>0</v>
      </c>
      <c r="S64" s="553">
        <v>0</v>
      </c>
      <c r="T64" s="500">
        <v>0</v>
      </c>
      <c r="U64" s="555">
        <v>0</v>
      </c>
      <c r="V64" s="555">
        <v>0</v>
      </c>
      <c r="W64" s="553">
        <v>0</v>
      </c>
      <c r="X64" s="542"/>
      <c r="Y64" s="555">
        <v>0</v>
      </c>
      <c r="Z64" s="555">
        <v>0</v>
      </c>
      <c r="AA64" s="556">
        <v>0</v>
      </c>
      <c r="AB64" s="555">
        <v>0</v>
      </c>
      <c r="AC64" s="507">
        <v>1</v>
      </c>
      <c r="AD64" s="557"/>
      <c r="AE64" s="558"/>
      <c r="AF64" s="307">
        <v>0</v>
      </c>
    </row>
    <row r="65" spans="1:32" s="525" customFormat="1">
      <c r="A65" s="554" t="s">
        <v>140</v>
      </c>
      <c r="B65" s="539"/>
      <c r="C65" s="540">
        <v>1</v>
      </c>
      <c r="D65" s="555">
        <v>0</v>
      </c>
      <c r="E65" s="555">
        <v>0</v>
      </c>
      <c r="F65" s="555">
        <v>0</v>
      </c>
      <c r="G65" s="553">
        <v>0</v>
      </c>
      <c r="H65" s="555">
        <v>0</v>
      </c>
      <c r="I65" s="553">
        <v>0</v>
      </c>
      <c r="J65" s="555">
        <v>0</v>
      </c>
      <c r="K65" s="555">
        <v>0</v>
      </c>
      <c r="L65" s="555">
        <v>0</v>
      </c>
      <c r="M65" s="555">
        <v>0</v>
      </c>
      <c r="N65" s="553">
        <v>0</v>
      </c>
      <c r="O65" s="542"/>
      <c r="P65" s="555">
        <v>0</v>
      </c>
      <c r="Q65" s="553">
        <v>0</v>
      </c>
      <c r="R65" s="555">
        <v>0</v>
      </c>
      <c r="S65" s="553">
        <v>0</v>
      </c>
      <c r="T65" s="500">
        <v>0</v>
      </c>
      <c r="U65" s="555">
        <v>0</v>
      </c>
      <c r="V65" s="555">
        <v>0</v>
      </c>
      <c r="W65" s="553">
        <v>0</v>
      </c>
      <c r="X65" s="542"/>
      <c r="Y65" s="555">
        <v>0</v>
      </c>
      <c r="Z65" s="555">
        <v>0</v>
      </c>
      <c r="AA65" s="556">
        <v>0</v>
      </c>
      <c r="AB65" s="555">
        <v>0</v>
      </c>
      <c r="AC65" s="507">
        <v>2</v>
      </c>
      <c r="AD65" s="557"/>
      <c r="AE65" s="558"/>
      <c r="AF65" s="307">
        <v>0</v>
      </c>
    </row>
    <row r="66" spans="1:32" s="525" customFormat="1">
      <c r="A66" s="554" t="s">
        <v>141</v>
      </c>
      <c r="B66" s="539"/>
      <c r="C66" s="540">
        <v>3</v>
      </c>
      <c r="D66" s="555">
        <v>0</v>
      </c>
      <c r="E66" s="555">
        <v>0</v>
      </c>
      <c r="F66" s="555">
        <v>0</v>
      </c>
      <c r="G66" s="553">
        <v>0</v>
      </c>
      <c r="H66" s="555">
        <v>0</v>
      </c>
      <c r="I66" s="553">
        <v>0</v>
      </c>
      <c r="J66" s="555">
        <v>0</v>
      </c>
      <c r="K66" s="555">
        <v>0</v>
      </c>
      <c r="L66" s="555">
        <v>0</v>
      </c>
      <c r="M66" s="555">
        <v>0</v>
      </c>
      <c r="N66" s="553">
        <v>0</v>
      </c>
      <c r="O66" s="542"/>
      <c r="P66" s="555">
        <v>0</v>
      </c>
      <c r="Q66" s="553">
        <v>0</v>
      </c>
      <c r="R66" s="555">
        <v>0</v>
      </c>
      <c r="S66" s="553">
        <v>0</v>
      </c>
      <c r="T66" s="500">
        <v>0</v>
      </c>
      <c r="U66" s="555">
        <v>0</v>
      </c>
      <c r="V66" s="555">
        <v>0</v>
      </c>
      <c r="W66" s="553">
        <v>0</v>
      </c>
      <c r="X66" s="542"/>
      <c r="Y66" s="555">
        <v>0</v>
      </c>
      <c r="Z66" s="555">
        <v>0</v>
      </c>
      <c r="AA66" s="556">
        <v>0</v>
      </c>
      <c r="AB66" s="555">
        <v>0</v>
      </c>
      <c r="AC66" s="507">
        <v>3</v>
      </c>
      <c r="AD66" s="559"/>
      <c r="AE66" s="558"/>
      <c r="AF66" s="307">
        <v>0</v>
      </c>
    </row>
    <row r="67" spans="1:32" s="525" customFormat="1">
      <c r="A67" s="554" t="s">
        <v>28</v>
      </c>
      <c r="B67" s="539"/>
      <c r="C67" s="540">
        <v>4</v>
      </c>
      <c r="D67" s="555">
        <v>0</v>
      </c>
      <c r="E67" s="555">
        <v>0</v>
      </c>
      <c r="F67" s="555">
        <v>0</v>
      </c>
      <c r="G67" s="553">
        <v>0</v>
      </c>
      <c r="H67" s="555">
        <v>0</v>
      </c>
      <c r="I67" s="553">
        <v>0</v>
      </c>
      <c r="J67" s="555">
        <v>0</v>
      </c>
      <c r="K67" s="555">
        <v>0</v>
      </c>
      <c r="L67" s="555">
        <v>0</v>
      </c>
      <c r="M67" s="555">
        <v>0</v>
      </c>
      <c r="N67" s="553">
        <v>0</v>
      </c>
      <c r="O67" s="542"/>
      <c r="P67" s="555">
        <v>0</v>
      </c>
      <c r="Q67" s="553">
        <v>0</v>
      </c>
      <c r="R67" s="555">
        <v>0</v>
      </c>
      <c r="S67" s="553">
        <v>0</v>
      </c>
      <c r="T67" s="500">
        <v>0</v>
      </c>
      <c r="U67" s="555">
        <v>0</v>
      </c>
      <c r="V67" s="555">
        <v>0</v>
      </c>
      <c r="W67" s="553">
        <v>0</v>
      </c>
      <c r="X67" s="542"/>
      <c r="Y67" s="555">
        <v>0</v>
      </c>
      <c r="Z67" s="555">
        <v>0</v>
      </c>
      <c r="AA67" s="556">
        <v>0</v>
      </c>
      <c r="AB67" s="555">
        <v>0</v>
      </c>
      <c r="AC67" s="507">
        <v>4</v>
      </c>
      <c r="AD67" s="559"/>
      <c r="AE67" s="558"/>
      <c r="AF67" s="307">
        <v>0</v>
      </c>
    </row>
    <row r="68" spans="1:32" s="525" customFormat="1">
      <c r="A68" s="554" t="s">
        <v>17</v>
      </c>
      <c r="B68" s="539"/>
      <c r="C68" s="540">
        <v>5</v>
      </c>
      <c r="D68" s="555">
        <v>0</v>
      </c>
      <c r="E68" s="555">
        <v>0</v>
      </c>
      <c r="F68" s="555">
        <v>0</v>
      </c>
      <c r="G68" s="553">
        <v>0</v>
      </c>
      <c r="H68" s="555">
        <v>0</v>
      </c>
      <c r="I68" s="553">
        <v>0</v>
      </c>
      <c r="J68" s="555">
        <v>0</v>
      </c>
      <c r="K68" s="555">
        <v>0</v>
      </c>
      <c r="L68" s="555">
        <v>0</v>
      </c>
      <c r="M68" s="555">
        <v>0</v>
      </c>
      <c r="N68" s="553">
        <v>0</v>
      </c>
      <c r="O68" s="542"/>
      <c r="P68" s="555">
        <v>0</v>
      </c>
      <c r="Q68" s="553">
        <v>0</v>
      </c>
      <c r="R68" s="555">
        <v>0</v>
      </c>
      <c r="S68" s="553">
        <v>0</v>
      </c>
      <c r="T68" s="500">
        <v>0</v>
      </c>
      <c r="U68" s="555">
        <v>0</v>
      </c>
      <c r="V68" s="555">
        <v>0</v>
      </c>
      <c r="W68" s="553">
        <v>0</v>
      </c>
      <c r="X68" s="542"/>
      <c r="Y68" s="555">
        <v>0</v>
      </c>
      <c r="Z68" s="555">
        <v>0</v>
      </c>
      <c r="AA68" s="556">
        <v>0</v>
      </c>
      <c r="AB68" s="555">
        <v>0</v>
      </c>
      <c r="AC68" s="507">
        <v>5</v>
      </c>
      <c r="AD68" s="557"/>
      <c r="AE68" s="558"/>
      <c r="AF68" s="307">
        <v>0</v>
      </c>
    </row>
    <row r="69" spans="1:32" s="525" customFormat="1">
      <c r="A69" s="554" t="s">
        <v>29</v>
      </c>
      <c r="B69" s="539"/>
      <c r="C69" s="540">
        <v>6</v>
      </c>
      <c r="D69" s="555">
        <v>0</v>
      </c>
      <c r="E69" s="555">
        <v>0</v>
      </c>
      <c r="F69" s="555">
        <v>0</v>
      </c>
      <c r="G69" s="553">
        <v>0</v>
      </c>
      <c r="H69" s="555">
        <v>0</v>
      </c>
      <c r="I69" s="553">
        <v>0</v>
      </c>
      <c r="J69" s="555">
        <v>0</v>
      </c>
      <c r="K69" s="555">
        <v>0</v>
      </c>
      <c r="L69" s="555">
        <v>0</v>
      </c>
      <c r="M69" s="555">
        <v>0</v>
      </c>
      <c r="N69" s="553">
        <v>0</v>
      </c>
      <c r="O69" s="542"/>
      <c r="P69" s="555">
        <v>0</v>
      </c>
      <c r="Q69" s="553">
        <v>0</v>
      </c>
      <c r="R69" s="555">
        <v>0</v>
      </c>
      <c r="S69" s="553">
        <v>0</v>
      </c>
      <c r="T69" s="500">
        <v>0</v>
      </c>
      <c r="U69" s="555">
        <v>0</v>
      </c>
      <c r="V69" s="555">
        <v>0</v>
      </c>
      <c r="W69" s="553">
        <v>0</v>
      </c>
      <c r="X69" s="542"/>
      <c r="Y69" s="555">
        <v>0</v>
      </c>
      <c r="Z69" s="555">
        <v>0</v>
      </c>
      <c r="AA69" s="556">
        <v>0</v>
      </c>
      <c r="AB69" s="555">
        <v>0</v>
      </c>
      <c r="AC69" s="507">
        <v>6</v>
      </c>
      <c r="AD69" s="557"/>
      <c r="AE69" s="558"/>
      <c r="AF69" s="307">
        <v>0</v>
      </c>
    </row>
    <row r="70" spans="1:32" s="525" customFormat="1">
      <c r="A70" s="554" t="s">
        <v>142</v>
      </c>
      <c r="B70" s="539"/>
      <c r="C70" s="540">
        <v>7</v>
      </c>
      <c r="D70" s="555">
        <v>0</v>
      </c>
      <c r="E70" s="555">
        <v>0</v>
      </c>
      <c r="F70" s="555">
        <v>0</v>
      </c>
      <c r="G70" s="553">
        <v>0</v>
      </c>
      <c r="H70" s="555">
        <v>0</v>
      </c>
      <c r="I70" s="553">
        <v>0</v>
      </c>
      <c r="J70" s="555">
        <v>0</v>
      </c>
      <c r="K70" s="555">
        <v>0</v>
      </c>
      <c r="L70" s="555">
        <v>0</v>
      </c>
      <c r="M70" s="555">
        <v>0</v>
      </c>
      <c r="N70" s="553">
        <v>0</v>
      </c>
      <c r="O70" s="542"/>
      <c r="P70" s="555">
        <v>0</v>
      </c>
      <c r="Q70" s="553">
        <v>0</v>
      </c>
      <c r="R70" s="555">
        <v>0</v>
      </c>
      <c r="S70" s="553">
        <v>0</v>
      </c>
      <c r="T70" s="500">
        <v>0</v>
      </c>
      <c r="U70" s="555">
        <v>0</v>
      </c>
      <c r="V70" s="555">
        <v>0</v>
      </c>
      <c r="W70" s="553">
        <v>0</v>
      </c>
      <c r="X70" s="542"/>
      <c r="Y70" s="555">
        <v>0</v>
      </c>
      <c r="Z70" s="555">
        <v>0</v>
      </c>
      <c r="AA70" s="556">
        <v>0</v>
      </c>
      <c r="AB70" s="555">
        <v>0</v>
      </c>
      <c r="AC70" s="507">
        <v>7</v>
      </c>
      <c r="AD70" s="559"/>
      <c r="AE70" s="558"/>
      <c r="AF70" s="307">
        <v>0</v>
      </c>
    </row>
    <row r="71" spans="1:32" s="525" customFormat="1">
      <c r="A71" s="554" t="s">
        <v>143</v>
      </c>
      <c r="B71" s="539"/>
      <c r="C71" s="540">
        <v>8</v>
      </c>
      <c r="D71" s="555">
        <v>0</v>
      </c>
      <c r="E71" s="555">
        <v>0</v>
      </c>
      <c r="F71" s="555">
        <v>0</v>
      </c>
      <c r="G71" s="553">
        <v>0</v>
      </c>
      <c r="H71" s="555">
        <v>0</v>
      </c>
      <c r="I71" s="553">
        <v>0</v>
      </c>
      <c r="J71" s="555">
        <v>0</v>
      </c>
      <c r="K71" s="555">
        <v>0</v>
      </c>
      <c r="L71" s="555">
        <v>0</v>
      </c>
      <c r="M71" s="555">
        <v>0</v>
      </c>
      <c r="N71" s="553">
        <v>0</v>
      </c>
      <c r="O71" s="542"/>
      <c r="P71" s="555">
        <v>0</v>
      </c>
      <c r="Q71" s="553">
        <v>0</v>
      </c>
      <c r="R71" s="555">
        <v>0</v>
      </c>
      <c r="S71" s="553">
        <v>0</v>
      </c>
      <c r="T71" s="500">
        <v>0</v>
      </c>
      <c r="U71" s="555">
        <v>0</v>
      </c>
      <c r="V71" s="555">
        <v>0</v>
      </c>
      <c r="W71" s="553">
        <v>0</v>
      </c>
      <c r="X71" s="542"/>
      <c r="Y71" s="555">
        <v>0</v>
      </c>
      <c r="Z71" s="555">
        <v>0</v>
      </c>
      <c r="AA71" s="556">
        <v>0</v>
      </c>
      <c r="AB71" s="555">
        <v>0</v>
      </c>
      <c r="AC71" s="507">
        <v>8</v>
      </c>
      <c r="AD71" s="559"/>
      <c r="AE71" s="558"/>
      <c r="AF71" s="307">
        <v>0</v>
      </c>
    </row>
    <row r="72" spans="1:32" s="525" customFormat="1" ht="43.5">
      <c r="A72" s="560" t="s">
        <v>144</v>
      </c>
      <c r="B72" s="539"/>
      <c r="C72" s="540">
        <v>9</v>
      </c>
      <c r="D72" s="555">
        <v>0</v>
      </c>
      <c r="E72" s="555">
        <v>0</v>
      </c>
      <c r="F72" s="555">
        <v>0</v>
      </c>
      <c r="G72" s="553">
        <v>0</v>
      </c>
      <c r="H72" s="555">
        <v>0</v>
      </c>
      <c r="I72" s="553">
        <v>0</v>
      </c>
      <c r="J72" s="555">
        <v>0</v>
      </c>
      <c r="K72" s="555">
        <v>0</v>
      </c>
      <c r="L72" s="555">
        <v>0</v>
      </c>
      <c r="M72" s="555">
        <v>0</v>
      </c>
      <c r="N72" s="553">
        <v>0</v>
      </c>
      <c r="O72" s="542"/>
      <c r="P72" s="555">
        <v>0</v>
      </c>
      <c r="Q72" s="553">
        <v>0</v>
      </c>
      <c r="R72" s="555">
        <v>0</v>
      </c>
      <c r="S72" s="553">
        <v>0</v>
      </c>
      <c r="T72" s="500">
        <v>0</v>
      </c>
      <c r="U72" s="555">
        <v>0</v>
      </c>
      <c r="V72" s="555">
        <v>0</v>
      </c>
      <c r="W72" s="553">
        <v>0</v>
      </c>
      <c r="X72" s="542"/>
      <c r="Y72" s="555">
        <v>0</v>
      </c>
      <c r="Z72" s="555">
        <v>0</v>
      </c>
      <c r="AA72" s="556">
        <v>0</v>
      </c>
      <c r="AB72" s="555">
        <v>0</v>
      </c>
      <c r="AC72" s="507">
        <v>9</v>
      </c>
      <c r="AD72" s="559"/>
      <c r="AE72" s="558"/>
      <c r="AF72" s="307">
        <v>0</v>
      </c>
    </row>
    <row r="73" spans="1:32" s="525" customFormat="1">
      <c r="A73" s="554" t="s">
        <v>30</v>
      </c>
      <c r="B73" s="539"/>
      <c r="C73" s="540">
        <v>10</v>
      </c>
      <c r="D73" s="555">
        <v>0</v>
      </c>
      <c r="E73" s="555">
        <v>0</v>
      </c>
      <c r="F73" s="555">
        <v>0</v>
      </c>
      <c r="G73" s="553">
        <v>0</v>
      </c>
      <c r="H73" s="555">
        <v>0</v>
      </c>
      <c r="I73" s="553">
        <v>0</v>
      </c>
      <c r="J73" s="555">
        <v>0</v>
      </c>
      <c r="K73" s="555">
        <v>15.428788320000001</v>
      </c>
      <c r="L73" s="555">
        <v>15.428788320000001</v>
      </c>
      <c r="M73" s="555">
        <v>15.43380486</v>
      </c>
      <c r="N73" s="553">
        <v>100.03251415403436</v>
      </c>
      <c r="O73" s="542">
        <v>1</v>
      </c>
      <c r="P73" s="555">
        <v>6.2831999999999999E-2</v>
      </c>
      <c r="Q73" s="553">
        <v>0.40723871957302216</v>
      </c>
      <c r="R73" s="555">
        <v>-6.7848539999999735E-2</v>
      </c>
      <c r="S73" s="553">
        <v>-0.43975287360737952</v>
      </c>
      <c r="T73" s="500">
        <v>15.428788320000001</v>
      </c>
      <c r="U73" s="555">
        <v>15.428788320000001</v>
      </c>
      <c r="V73" s="555">
        <v>15.43380486</v>
      </c>
      <c r="W73" s="553">
        <v>100.03251415403436</v>
      </c>
      <c r="X73" s="542">
        <v>1</v>
      </c>
      <c r="Y73" s="555">
        <v>6.2831999999999999E-2</v>
      </c>
      <c r="Z73" s="555">
        <v>0.40723871957302216</v>
      </c>
      <c r="AA73" s="556">
        <v>-6.7848539999999735E-2</v>
      </c>
      <c r="AB73" s="555">
        <v>-0.43975287360737952</v>
      </c>
      <c r="AC73" s="507">
        <v>10</v>
      </c>
      <c r="AD73" s="559" t="s">
        <v>191</v>
      </c>
      <c r="AE73" s="558"/>
      <c r="AF73" s="307">
        <v>-1.3322676295501878E-15</v>
      </c>
    </row>
    <row r="74" spans="1:32" s="525" customFormat="1" ht="35.25" customHeight="1">
      <c r="A74" s="560" t="s">
        <v>16</v>
      </c>
      <c r="B74" s="561"/>
      <c r="C74" s="562">
        <v>11</v>
      </c>
      <c r="D74" s="553">
        <v>0</v>
      </c>
      <c r="E74" s="553">
        <v>0</v>
      </c>
      <c r="F74" s="553">
        <v>0</v>
      </c>
      <c r="G74" s="553">
        <v>0</v>
      </c>
      <c r="H74" s="553">
        <v>0</v>
      </c>
      <c r="I74" s="553">
        <v>0</v>
      </c>
      <c r="J74" s="553">
        <v>0</v>
      </c>
      <c r="K74" s="553">
        <v>0</v>
      </c>
      <c r="L74" s="553">
        <v>0</v>
      </c>
      <c r="M74" s="553">
        <v>0</v>
      </c>
      <c r="N74" s="553">
        <v>0</v>
      </c>
      <c r="O74" s="542"/>
      <c r="P74" s="553">
        <v>0</v>
      </c>
      <c r="Q74" s="553">
        <v>0</v>
      </c>
      <c r="R74" s="553">
        <v>0</v>
      </c>
      <c r="S74" s="553">
        <v>0</v>
      </c>
      <c r="T74" s="500">
        <v>0</v>
      </c>
      <c r="U74" s="553">
        <v>0</v>
      </c>
      <c r="V74" s="553">
        <v>0</v>
      </c>
      <c r="W74" s="553">
        <v>0</v>
      </c>
      <c r="X74" s="542"/>
      <c r="Y74" s="553">
        <v>0</v>
      </c>
      <c r="Z74" s="555">
        <v>0</v>
      </c>
      <c r="AA74" s="563">
        <v>0</v>
      </c>
      <c r="AB74" s="555">
        <v>0</v>
      </c>
      <c r="AC74" s="507">
        <v>11</v>
      </c>
      <c r="AD74" s="557"/>
      <c r="AE74" s="558"/>
      <c r="AF74" s="307">
        <v>0</v>
      </c>
    </row>
    <row r="75" spans="1:32" s="525" customFormat="1" ht="24" customHeight="1">
      <c r="A75" s="560" t="s">
        <v>145</v>
      </c>
      <c r="B75" s="561"/>
      <c r="C75" s="562">
        <v>12</v>
      </c>
      <c r="D75" s="553">
        <v>0</v>
      </c>
      <c r="E75" s="553">
        <v>0</v>
      </c>
      <c r="F75" s="553">
        <v>0</v>
      </c>
      <c r="G75" s="553">
        <v>0</v>
      </c>
      <c r="H75" s="553">
        <v>0</v>
      </c>
      <c r="I75" s="553">
        <v>0</v>
      </c>
      <c r="J75" s="553">
        <v>0</v>
      </c>
      <c r="K75" s="553">
        <v>0</v>
      </c>
      <c r="L75" s="553">
        <v>0</v>
      </c>
      <c r="M75" s="553">
        <v>0</v>
      </c>
      <c r="N75" s="553">
        <v>0</v>
      </c>
      <c r="O75" s="542"/>
      <c r="P75" s="553">
        <v>0</v>
      </c>
      <c r="Q75" s="553">
        <v>0</v>
      </c>
      <c r="R75" s="553">
        <v>0</v>
      </c>
      <c r="S75" s="553">
        <v>0</v>
      </c>
      <c r="T75" s="500">
        <v>0</v>
      </c>
      <c r="U75" s="553">
        <v>0</v>
      </c>
      <c r="V75" s="553">
        <v>0</v>
      </c>
      <c r="W75" s="553">
        <v>0</v>
      </c>
      <c r="X75" s="542"/>
      <c r="Y75" s="553">
        <v>0</v>
      </c>
      <c r="Z75" s="555">
        <v>0</v>
      </c>
      <c r="AA75" s="563">
        <v>0</v>
      </c>
      <c r="AB75" s="555">
        <v>0</v>
      </c>
      <c r="AC75" s="507">
        <v>12</v>
      </c>
      <c r="AD75" s="564"/>
      <c r="AE75" s="558"/>
      <c r="AF75" s="307">
        <v>0</v>
      </c>
    </row>
    <row r="76" spans="1:32" s="525" customFormat="1" ht="22.5" customHeight="1">
      <c r="A76" s="560" t="s">
        <v>31</v>
      </c>
      <c r="B76" s="561"/>
      <c r="C76" s="562">
        <v>13</v>
      </c>
      <c r="D76" s="553">
        <v>0</v>
      </c>
      <c r="E76" s="553">
        <v>0</v>
      </c>
      <c r="F76" s="553">
        <v>0</v>
      </c>
      <c r="G76" s="553">
        <v>0</v>
      </c>
      <c r="H76" s="553">
        <v>0</v>
      </c>
      <c r="I76" s="553">
        <v>0</v>
      </c>
      <c r="J76" s="553">
        <v>0</v>
      </c>
      <c r="K76" s="553">
        <v>0</v>
      </c>
      <c r="L76" s="553">
        <v>0</v>
      </c>
      <c r="M76" s="553">
        <v>0</v>
      </c>
      <c r="N76" s="553">
        <v>0</v>
      </c>
      <c r="O76" s="542"/>
      <c r="P76" s="553">
        <v>0</v>
      </c>
      <c r="Q76" s="553">
        <v>0</v>
      </c>
      <c r="R76" s="553">
        <v>0</v>
      </c>
      <c r="S76" s="553">
        <v>0</v>
      </c>
      <c r="T76" s="500">
        <v>0</v>
      </c>
      <c r="U76" s="553">
        <v>0</v>
      </c>
      <c r="V76" s="553">
        <v>0</v>
      </c>
      <c r="W76" s="553">
        <v>0</v>
      </c>
      <c r="X76" s="542"/>
      <c r="Y76" s="553">
        <v>0</v>
      </c>
      <c r="Z76" s="555">
        <v>0</v>
      </c>
      <c r="AA76" s="563">
        <v>0</v>
      </c>
      <c r="AB76" s="555">
        <v>0</v>
      </c>
      <c r="AC76" s="507">
        <v>13</v>
      </c>
      <c r="AD76" s="557"/>
      <c r="AE76" s="558"/>
      <c r="AF76" s="307">
        <v>0</v>
      </c>
    </row>
    <row r="77" spans="1:32" s="525" customFormat="1" ht="21" customHeight="1">
      <c r="A77" s="560" t="s">
        <v>146</v>
      </c>
      <c r="B77" s="561"/>
      <c r="C77" s="562">
        <v>14</v>
      </c>
      <c r="D77" s="553">
        <v>0</v>
      </c>
      <c r="E77" s="553">
        <v>0</v>
      </c>
      <c r="F77" s="553">
        <v>0</v>
      </c>
      <c r="G77" s="553">
        <v>0</v>
      </c>
      <c r="H77" s="553">
        <v>0</v>
      </c>
      <c r="I77" s="553">
        <v>0</v>
      </c>
      <c r="J77" s="553">
        <v>0</v>
      </c>
      <c r="K77" s="553">
        <v>0</v>
      </c>
      <c r="L77" s="553">
        <v>0</v>
      </c>
      <c r="M77" s="553">
        <v>0</v>
      </c>
      <c r="N77" s="553">
        <v>0</v>
      </c>
      <c r="O77" s="542"/>
      <c r="P77" s="553">
        <v>0</v>
      </c>
      <c r="Q77" s="553">
        <v>0</v>
      </c>
      <c r="R77" s="553">
        <v>0</v>
      </c>
      <c r="S77" s="553">
        <v>0</v>
      </c>
      <c r="T77" s="500">
        <v>0</v>
      </c>
      <c r="U77" s="553">
        <v>0</v>
      </c>
      <c r="V77" s="553">
        <v>0</v>
      </c>
      <c r="W77" s="553">
        <v>0</v>
      </c>
      <c r="X77" s="542"/>
      <c r="Y77" s="553">
        <v>0</v>
      </c>
      <c r="Z77" s="555">
        <v>0</v>
      </c>
      <c r="AA77" s="563">
        <v>0</v>
      </c>
      <c r="AB77" s="555">
        <v>0</v>
      </c>
      <c r="AC77" s="507">
        <v>14</v>
      </c>
      <c r="AD77" s="564"/>
      <c r="AE77" s="558"/>
      <c r="AF77" s="307">
        <v>0</v>
      </c>
    </row>
    <row r="78" spans="1:32" s="525" customFormat="1" ht="23.25" customHeight="1">
      <c r="A78" s="560" t="s">
        <v>32</v>
      </c>
      <c r="B78" s="561"/>
      <c r="C78" s="562">
        <v>16</v>
      </c>
      <c r="D78" s="553">
        <v>0</v>
      </c>
      <c r="E78" s="553">
        <v>0</v>
      </c>
      <c r="F78" s="553">
        <v>0</v>
      </c>
      <c r="G78" s="553">
        <v>0</v>
      </c>
      <c r="H78" s="553">
        <v>0</v>
      </c>
      <c r="I78" s="553">
        <v>0</v>
      </c>
      <c r="J78" s="553">
        <v>0</v>
      </c>
      <c r="K78" s="553">
        <v>0</v>
      </c>
      <c r="L78" s="553">
        <v>0</v>
      </c>
      <c r="M78" s="553">
        <v>0</v>
      </c>
      <c r="N78" s="553">
        <v>0</v>
      </c>
      <c r="O78" s="542"/>
      <c r="P78" s="553">
        <v>0</v>
      </c>
      <c r="Q78" s="553">
        <v>0</v>
      </c>
      <c r="R78" s="553">
        <v>0</v>
      </c>
      <c r="S78" s="553">
        <v>0</v>
      </c>
      <c r="T78" s="500">
        <v>0</v>
      </c>
      <c r="U78" s="553">
        <v>0</v>
      </c>
      <c r="V78" s="553">
        <v>0</v>
      </c>
      <c r="W78" s="553">
        <v>0</v>
      </c>
      <c r="X78" s="542"/>
      <c r="Y78" s="553">
        <v>0</v>
      </c>
      <c r="Z78" s="555">
        <v>0</v>
      </c>
      <c r="AA78" s="563">
        <v>0</v>
      </c>
      <c r="AB78" s="555">
        <v>0</v>
      </c>
      <c r="AC78" s="507">
        <v>15</v>
      </c>
      <c r="AD78" s="557"/>
      <c r="AE78" s="558"/>
      <c r="AF78" s="307">
        <v>0</v>
      </c>
    </row>
    <row r="79" spans="1:32" s="525" customFormat="1" ht="39.75" customHeight="1">
      <c r="A79" s="560" t="s">
        <v>33</v>
      </c>
      <c r="B79" s="561"/>
      <c r="C79" s="562">
        <v>17</v>
      </c>
      <c r="D79" s="553">
        <v>0</v>
      </c>
      <c r="E79" s="553">
        <v>0</v>
      </c>
      <c r="F79" s="553">
        <v>0</v>
      </c>
      <c r="G79" s="553">
        <v>0</v>
      </c>
      <c r="H79" s="553">
        <v>0</v>
      </c>
      <c r="I79" s="553">
        <v>0</v>
      </c>
      <c r="J79" s="553">
        <v>0</v>
      </c>
      <c r="K79" s="553">
        <v>0</v>
      </c>
      <c r="L79" s="553">
        <v>0</v>
      </c>
      <c r="M79" s="553">
        <v>0</v>
      </c>
      <c r="N79" s="553">
        <v>0</v>
      </c>
      <c r="O79" s="542"/>
      <c r="P79" s="553">
        <v>0</v>
      </c>
      <c r="Q79" s="553">
        <v>0</v>
      </c>
      <c r="R79" s="553">
        <v>0</v>
      </c>
      <c r="S79" s="553">
        <v>0</v>
      </c>
      <c r="T79" s="500">
        <v>0</v>
      </c>
      <c r="U79" s="553">
        <v>0</v>
      </c>
      <c r="V79" s="553">
        <v>0</v>
      </c>
      <c r="W79" s="553">
        <v>0</v>
      </c>
      <c r="X79" s="542"/>
      <c r="Y79" s="553">
        <v>0</v>
      </c>
      <c r="Z79" s="555">
        <v>0</v>
      </c>
      <c r="AA79" s="563">
        <v>0</v>
      </c>
      <c r="AB79" s="555">
        <v>0</v>
      </c>
      <c r="AC79" s="507">
        <v>16</v>
      </c>
      <c r="AD79" s="557"/>
      <c r="AE79" s="558"/>
      <c r="AF79" s="307">
        <v>0</v>
      </c>
    </row>
    <row r="80" spans="1:32" s="525" customFormat="1" ht="37.5" customHeight="1">
      <c r="A80" s="560" t="s">
        <v>34</v>
      </c>
      <c r="B80" s="561"/>
      <c r="C80" s="562">
        <v>19</v>
      </c>
      <c r="D80" s="553">
        <v>0</v>
      </c>
      <c r="E80" s="553">
        <v>0</v>
      </c>
      <c r="F80" s="553">
        <v>0</v>
      </c>
      <c r="G80" s="553">
        <v>0</v>
      </c>
      <c r="H80" s="553">
        <v>0</v>
      </c>
      <c r="I80" s="553">
        <v>0</v>
      </c>
      <c r="J80" s="553">
        <v>0</v>
      </c>
      <c r="K80" s="553">
        <v>0</v>
      </c>
      <c r="L80" s="553">
        <v>0</v>
      </c>
      <c r="M80" s="553">
        <v>0</v>
      </c>
      <c r="N80" s="553">
        <v>0</v>
      </c>
      <c r="O80" s="542"/>
      <c r="P80" s="553">
        <v>0</v>
      </c>
      <c r="Q80" s="553">
        <v>0</v>
      </c>
      <c r="R80" s="553">
        <v>0</v>
      </c>
      <c r="S80" s="553">
        <v>0</v>
      </c>
      <c r="T80" s="500">
        <v>0</v>
      </c>
      <c r="U80" s="553">
        <v>0</v>
      </c>
      <c r="V80" s="553">
        <v>0</v>
      </c>
      <c r="W80" s="553">
        <v>0</v>
      </c>
      <c r="X80" s="542"/>
      <c r="Y80" s="553">
        <v>0</v>
      </c>
      <c r="Z80" s="555">
        <v>0</v>
      </c>
      <c r="AA80" s="563">
        <v>0</v>
      </c>
      <c r="AB80" s="555">
        <v>0</v>
      </c>
      <c r="AC80" s="507">
        <v>17</v>
      </c>
      <c r="AD80" s="564"/>
      <c r="AE80" s="558"/>
      <c r="AF80" s="307">
        <v>0</v>
      </c>
    </row>
    <row r="81" spans="1:32" s="525" customFormat="1" ht="44.25" customHeight="1">
      <c r="A81" s="560" t="s">
        <v>18</v>
      </c>
      <c r="B81" s="561"/>
      <c r="C81" s="562">
        <v>21</v>
      </c>
      <c r="D81" s="553">
        <v>0</v>
      </c>
      <c r="E81" s="553">
        <v>0</v>
      </c>
      <c r="F81" s="553">
        <v>0</v>
      </c>
      <c r="G81" s="553">
        <v>0</v>
      </c>
      <c r="H81" s="553">
        <v>0</v>
      </c>
      <c r="I81" s="553">
        <v>0</v>
      </c>
      <c r="J81" s="553">
        <v>0</v>
      </c>
      <c r="K81" s="553">
        <v>44.968792000000001</v>
      </c>
      <c r="L81" s="553">
        <v>44.968792000000001</v>
      </c>
      <c r="M81" s="553">
        <v>40.610238439999996</v>
      </c>
      <c r="N81" s="553">
        <v>90.307603637651638</v>
      </c>
      <c r="O81" s="542">
        <v>3</v>
      </c>
      <c r="P81" s="553">
        <v>5.8018770000000002</v>
      </c>
      <c r="Q81" s="553">
        <v>12.902007685685666</v>
      </c>
      <c r="R81" s="553">
        <v>-1.4433234399999959</v>
      </c>
      <c r="S81" s="553">
        <v>-3.2096113233372954</v>
      </c>
      <c r="T81" s="500">
        <v>44.968792000000001</v>
      </c>
      <c r="U81" s="553">
        <v>44.968792000000001</v>
      </c>
      <c r="V81" s="553">
        <v>40.610238439999996</v>
      </c>
      <c r="W81" s="553">
        <v>90.307603637651638</v>
      </c>
      <c r="X81" s="542">
        <v>3</v>
      </c>
      <c r="Y81" s="553">
        <v>5.8018770000000002</v>
      </c>
      <c r="Z81" s="555">
        <v>12.902007685685666</v>
      </c>
      <c r="AA81" s="563">
        <v>-1.4433234399999959</v>
      </c>
      <c r="AB81" s="555">
        <v>-3.2096113233372954</v>
      </c>
      <c r="AC81" s="507">
        <v>18</v>
      </c>
      <c r="AD81" s="559" t="s">
        <v>192</v>
      </c>
      <c r="AE81" s="558"/>
      <c r="AF81" s="307">
        <v>0</v>
      </c>
    </row>
    <row r="82" spans="1:32" s="525" customFormat="1" ht="18.75" hidden="1" customHeight="1">
      <c r="A82" s="560" t="s">
        <v>193</v>
      </c>
      <c r="B82" s="561"/>
      <c r="C82" s="562">
        <v>22</v>
      </c>
      <c r="D82" s="553">
        <v>0</v>
      </c>
      <c r="E82" s="553">
        <v>0</v>
      </c>
      <c r="F82" s="553">
        <v>0</v>
      </c>
      <c r="G82" s="553">
        <v>0</v>
      </c>
      <c r="H82" s="553">
        <v>0</v>
      </c>
      <c r="I82" s="553">
        <v>0</v>
      </c>
      <c r="J82" s="553">
        <v>0</v>
      </c>
      <c r="K82" s="553">
        <v>0</v>
      </c>
      <c r="L82" s="553">
        <v>0</v>
      </c>
      <c r="M82" s="553">
        <v>0</v>
      </c>
      <c r="N82" s="553">
        <v>0</v>
      </c>
      <c r="O82" s="542"/>
      <c r="P82" s="553">
        <v>0</v>
      </c>
      <c r="Q82" s="553">
        <v>0</v>
      </c>
      <c r="R82" s="553">
        <v>0</v>
      </c>
      <c r="S82" s="553">
        <v>0</v>
      </c>
      <c r="T82" s="500">
        <v>0</v>
      </c>
      <c r="U82" s="553">
        <v>0</v>
      </c>
      <c r="V82" s="553">
        <v>0</v>
      </c>
      <c r="W82" s="553">
        <v>0</v>
      </c>
      <c r="X82" s="542"/>
      <c r="Y82" s="553">
        <v>0</v>
      </c>
      <c r="Z82" s="555">
        <v>0</v>
      </c>
      <c r="AA82" s="563">
        <v>0</v>
      </c>
      <c r="AB82" s="555">
        <v>0</v>
      </c>
      <c r="AC82" s="507">
        <v>19</v>
      </c>
      <c r="AD82" s="564"/>
      <c r="AE82" s="558"/>
      <c r="AF82" s="307">
        <v>0</v>
      </c>
    </row>
    <row r="83" spans="1:32" s="525" customFormat="1" ht="36" customHeight="1">
      <c r="A83" s="565" t="s">
        <v>147</v>
      </c>
      <c r="B83" s="566"/>
      <c r="C83" s="562">
        <v>23</v>
      </c>
      <c r="D83" s="553">
        <v>0</v>
      </c>
      <c r="E83" s="553">
        <v>0</v>
      </c>
      <c r="F83" s="553">
        <v>0</v>
      </c>
      <c r="G83" s="553">
        <v>0</v>
      </c>
      <c r="H83" s="553">
        <v>0</v>
      </c>
      <c r="I83" s="553">
        <v>0</v>
      </c>
      <c r="J83" s="553">
        <v>0</v>
      </c>
      <c r="K83" s="553">
        <v>0</v>
      </c>
      <c r="L83" s="553">
        <v>0</v>
      </c>
      <c r="M83" s="553">
        <v>0</v>
      </c>
      <c r="N83" s="553">
        <v>0</v>
      </c>
      <c r="O83" s="542"/>
      <c r="P83" s="553">
        <v>0</v>
      </c>
      <c r="Q83" s="553">
        <v>0</v>
      </c>
      <c r="R83" s="553">
        <v>0</v>
      </c>
      <c r="S83" s="553">
        <v>0</v>
      </c>
      <c r="T83" s="500">
        <v>0</v>
      </c>
      <c r="U83" s="553">
        <v>0</v>
      </c>
      <c r="V83" s="553">
        <v>0</v>
      </c>
      <c r="W83" s="553">
        <v>0</v>
      </c>
      <c r="X83" s="542"/>
      <c r="Y83" s="553">
        <v>0</v>
      </c>
      <c r="Z83" s="555">
        <v>0</v>
      </c>
      <c r="AA83" s="563">
        <v>0</v>
      </c>
      <c r="AB83" s="555">
        <v>0</v>
      </c>
      <c r="AC83" s="507">
        <v>20</v>
      </c>
      <c r="AD83" s="564"/>
      <c r="AE83" s="558"/>
      <c r="AF83" s="307">
        <v>0</v>
      </c>
    </row>
    <row r="84" spans="1:32" s="525" customFormat="1" ht="24" hidden="1" customHeight="1">
      <c r="A84" s="538" t="s">
        <v>148</v>
      </c>
      <c r="B84" s="566"/>
      <c r="C84" s="562">
        <v>23</v>
      </c>
      <c r="D84" s="553">
        <v>0</v>
      </c>
      <c r="E84" s="553">
        <v>0</v>
      </c>
      <c r="F84" s="553">
        <v>0</v>
      </c>
      <c r="G84" s="553">
        <v>0</v>
      </c>
      <c r="H84" s="553">
        <v>0</v>
      </c>
      <c r="I84" s="553">
        <v>0</v>
      </c>
      <c r="J84" s="553">
        <v>0</v>
      </c>
      <c r="K84" s="553">
        <v>0</v>
      </c>
      <c r="L84" s="553">
        <v>0</v>
      </c>
      <c r="M84" s="553">
        <v>0</v>
      </c>
      <c r="N84" s="553">
        <v>0</v>
      </c>
      <c r="O84" s="542"/>
      <c r="P84" s="553">
        <v>0</v>
      </c>
      <c r="Q84" s="553">
        <v>0</v>
      </c>
      <c r="R84" s="553">
        <v>0</v>
      </c>
      <c r="S84" s="553">
        <v>0</v>
      </c>
      <c r="T84" s="500">
        <v>0</v>
      </c>
      <c r="U84" s="553">
        <v>0</v>
      </c>
      <c r="V84" s="553">
        <v>0</v>
      </c>
      <c r="W84" s="553">
        <v>0</v>
      </c>
      <c r="X84" s="542"/>
      <c r="Y84" s="553">
        <v>0</v>
      </c>
      <c r="Z84" s="555">
        <v>0</v>
      </c>
      <c r="AA84" s="563">
        <v>0</v>
      </c>
      <c r="AB84" s="555">
        <v>0</v>
      </c>
      <c r="AC84" s="507">
        <v>21</v>
      </c>
      <c r="AD84" s="564"/>
      <c r="AE84" s="558"/>
      <c r="AF84" s="307">
        <v>0</v>
      </c>
    </row>
    <row r="85" spans="1:32" s="525" customFormat="1" ht="25.5" customHeight="1">
      <c r="A85" s="560" t="s">
        <v>117</v>
      </c>
      <c r="B85" s="566"/>
      <c r="C85" s="562">
        <v>23</v>
      </c>
      <c r="D85" s="553">
        <v>0</v>
      </c>
      <c r="E85" s="553">
        <v>0</v>
      </c>
      <c r="F85" s="553">
        <v>0</v>
      </c>
      <c r="G85" s="553">
        <v>0</v>
      </c>
      <c r="H85" s="553">
        <v>0</v>
      </c>
      <c r="I85" s="553">
        <v>0</v>
      </c>
      <c r="J85" s="553">
        <v>0</v>
      </c>
      <c r="K85" s="553">
        <v>353.38399099999998</v>
      </c>
      <c r="L85" s="553">
        <v>353.38399099999998</v>
      </c>
      <c r="M85" s="553">
        <v>0</v>
      </c>
      <c r="N85" s="553">
        <v>0</v>
      </c>
      <c r="O85" s="542"/>
      <c r="P85" s="553">
        <v>0</v>
      </c>
      <c r="Q85" s="553">
        <v>0</v>
      </c>
      <c r="R85" s="553">
        <v>353.38399099999998</v>
      </c>
      <c r="S85" s="553">
        <v>99.999999999999986</v>
      </c>
      <c r="T85" s="500">
        <v>353.38399099999998</v>
      </c>
      <c r="U85" s="553">
        <v>353.38399099999998</v>
      </c>
      <c r="V85" s="553">
        <v>0</v>
      </c>
      <c r="W85" s="553">
        <v>0</v>
      </c>
      <c r="X85" s="542"/>
      <c r="Y85" s="553">
        <v>0</v>
      </c>
      <c r="Z85" s="555">
        <v>0</v>
      </c>
      <c r="AA85" s="563">
        <v>353.38399099999998</v>
      </c>
      <c r="AB85" s="555">
        <v>99.999999999999986</v>
      </c>
      <c r="AC85" s="507">
        <v>22</v>
      </c>
      <c r="AD85" s="564" t="s">
        <v>194</v>
      </c>
      <c r="AE85" s="567"/>
      <c r="AF85" s="307">
        <v>0</v>
      </c>
    </row>
    <row r="86" spans="1:32" s="525" customFormat="1" ht="34.5" hidden="1" customHeight="1">
      <c r="A86" s="560" t="s">
        <v>149</v>
      </c>
      <c r="B86" s="568"/>
      <c r="C86" s="562">
        <v>24</v>
      </c>
      <c r="D86" s="553">
        <v>0</v>
      </c>
      <c r="E86" s="553">
        <v>0</v>
      </c>
      <c r="F86" s="553">
        <v>0</v>
      </c>
      <c r="G86" s="553">
        <v>0</v>
      </c>
      <c r="H86" s="553">
        <v>0</v>
      </c>
      <c r="I86" s="553">
        <v>0</v>
      </c>
      <c r="J86" s="553">
        <v>0</v>
      </c>
      <c r="K86" s="553">
        <v>0</v>
      </c>
      <c r="L86" s="553">
        <v>0</v>
      </c>
      <c r="M86" s="553">
        <v>0</v>
      </c>
      <c r="N86" s="553">
        <v>0</v>
      </c>
      <c r="O86" s="542"/>
      <c r="P86" s="553">
        <v>0</v>
      </c>
      <c r="Q86" s="553">
        <v>0</v>
      </c>
      <c r="R86" s="553">
        <v>0</v>
      </c>
      <c r="S86" s="553">
        <v>0</v>
      </c>
      <c r="T86" s="500">
        <v>0</v>
      </c>
      <c r="U86" s="553">
        <v>0</v>
      </c>
      <c r="V86" s="553">
        <v>0</v>
      </c>
      <c r="W86" s="553">
        <v>0</v>
      </c>
      <c r="X86" s="542"/>
      <c r="Y86" s="553">
        <v>0</v>
      </c>
      <c r="Z86" s="555">
        <v>0</v>
      </c>
      <c r="AA86" s="563">
        <v>0</v>
      </c>
      <c r="AB86" s="555">
        <v>0</v>
      </c>
      <c r="AC86" s="507">
        <v>23</v>
      </c>
      <c r="AD86" s="557"/>
      <c r="AE86" s="558"/>
      <c r="AF86" s="307">
        <v>0</v>
      </c>
    </row>
    <row r="87" spans="1:32" s="525" customFormat="1" ht="22.5" customHeight="1">
      <c r="A87" s="569" t="s">
        <v>195</v>
      </c>
      <c r="B87" s="570"/>
      <c r="C87" s="571">
        <v>24</v>
      </c>
      <c r="D87" s="572">
        <v>0</v>
      </c>
      <c r="E87" s="572">
        <v>0</v>
      </c>
      <c r="F87" s="572">
        <v>0</v>
      </c>
      <c r="G87" s="572">
        <v>0</v>
      </c>
      <c r="H87" s="572">
        <v>0</v>
      </c>
      <c r="I87" s="572">
        <v>0</v>
      </c>
      <c r="J87" s="572">
        <v>0</v>
      </c>
      <c r="K87" s="572">
        <v>4.0141859999999996</v>
      </c>
      <c r="L87" s="572">
        <v>4.0141859999999996</v>
      </c>
      <c r="M87" s="572">
        <v>4.0141857999999999</v>
      </c>
      <c r="N87" s="572">
        <v>99.999995017669846</v>
      </c>
      <c r="O87" s="548">
        <v>2</v>
      </c>
      <c r="P87" s="572">
        <v>0</v>
      </c>
      <c r="Q87" s="572">
        <v>0</v>
      </c>
      <c r="R87" s="572">
        <v>1.9999999967268423E-7</v>
      </c>
      <c r="S87" s="572">
        <v>4.9823301579120713E-6</v>
      </c>
      <c r="T87" s="500">
        <v>4.0141859999999996</v>
      </c>
      <c r="U87" s="572">
        <v>4.0141859999999996</v>
      </c>
      <c r="V87" s="572">
        <v>4.0141857999999999</v>
      </c>
      <c r="W87" s="572">
        <v>99.999995017669846</v>
      </c>
      <c r="X87" s="548">
        <v>2</v>
      </c>
      <c r="Y87" s="572">
        <v>0</v>
      </c>
      <c r="Z87" s="573">
        <v>0</v>
      </c>
      <c r="AA87" s="574">
        <v>1.9999999967268423E-7</v>
      </c>
      <c r="AB87" s="573">
        <v>4.9823301579120713E-6</v>
      </c>
      <c r="AC87" s="507">
        <v>24</v>
      </c>
      <c r="AD87" s="559" t="s">
        <v>196</v>
      </c>
      <c r="AE87" s="558"/>
      <c r="AF87" s="307">
        <v>0</v>
      </c>
    </row>
    <row r="88" spans="1:32" s="525" customFormat="1" ht="22.5" hidden="1" customHeight="1">
      <c r="A88" s="569" t="s">
        <v>197</v>
      </c>
      <c r="B88" s="570"/>
      <c r="C88" s="571">
        <v>24</v>
      </c>
      <c r="D88" s="572">
        <v>0</v>
      </c>
      <c r="E88" s="572">
        <v>0</v>
      </c>
      <c r="F88" s="572">
        <v>0</v>
      </c>
      <c r="G88" s="572">
        <v>0</v>
      </c>
      <c r="H88" s="572">
        <v>0</v>
      </c>
      <c r="I88" s="572">
        <v>0</v>
      </c>
      <c r="J88" s="572">
        <v>0</v>
      </c>
      <c r="K88" s="572">
        <v>0</v>
      </c>
      <c r="L88" s="572">
        <v>0</v>
      </c>
      <c r="M88" s="572">
        <v>0</v>
      </c>
      <c r="N88" s="572">
        <v>0</v>
      </c>
      <c r="O88" s="548"/>
      <c r="P88" s="572">
        <v>0</v>
      </c>
      <c r="Q88" s="572">
        <v>0</v>
      </c>
      <c r="R88" s="572">
        <v>0</v>
      </c>
      <c r="S88" s="572">
        <v>0</v>
      </c>
      <c r="T88" s="500">
        <v>0</v>
      </c>
      <c r="U88" s="572">
        <v>0</v>
      </c>
      <c r="V88" s="572">
        <v>0</v>
      </c>
      <c r="W88" s="572">
        <v>0</v>
      </c>
      <c r="X88" s="548"/>
      <c r="Y88" s="572">
        <v>0</v>
      </c>
      <c r="Z88" s="573">
        <v>0</v>
      </c>
      <c r="AA88" s="574">
        <v>0</v>
      </c>
      <c r="AB88" s="573">
        <v>0</v>
      </c>
      <c r="AC88" s="507">
        <v>25</v>
      </c>
      <c r="AD88" s="557"/>
      <c r="AE88" s="558"/>
      <c r="AF88" s="307">
        <v>0</v>
      </c>
    </row>
    <row r="89" spans="1:32" s="525" customFormat="1" ht="27" customHeight="1">
      <c r="A89" s="569" t="s">
        <v>150</v>
      </c>
      <c r="B89" s="570"/>
      <c r="C89" s="571">
        <v>24</v>
      </c>
      <c r="D89" s="572">
        <v>0</v>
      </c>
      <c r="E89" s="572">
        <v>0</v>
      </c>
      <c r="F89" s="572">
        <v>0</v>
      </c>
      <c r="G89" s="572">
        <v>0</v>
      </c>
      <c r="H89" s="572">
        <v>0</v>
      </c>
      <c r="I89" s="572">
        <v>0</v>
      </c>
      <c r="J89" s="572">
        <v>0</v>
      </c>
      <c r="K89" s="572">
        <v>548.06709999999998</v>
      </c>
      <c r="L89" s="572">
        <v>548.06709999999998</v>
      </c>
      <c r="M89" s="572">
        <v>548.06486232999987</v>
      </c>
      <c r="N89" s="572">
        <v>99.999591716050816</v>
      </c>
      <c r="O89" s="548"/>
      <c r="P89" s="572">
        <v>2.1650300000000001E-3</v>
      </c>
      <c r="Q89" s="572">
        <v>3.9503009759206495E-4</v>
      </c>
      <c r="R89" s="572">
        <v>7.2640000113212075E-5</v>
      </c>
      <c r="S89" s="572">
        <v>1.325385160196846E-5</v>
      </c>
      <c r="T89" s="500">
        <v>548.06709999999998</v>
      </c>
      <c r="U89" s="572">
        <v>548.06709999999998</v>
      </c>
      <c r="V89" s="572">
        <v>548.06486232999987</v>
      </c>
      <c r="W89" s="572">
        <v>99.999591716050816</v>
      </c>
      <c r="X89" s="548"/>
      <c r="Y89" s="572">
        <v>2.1650300000000001E-3</v>
      </c>
      <c r="Z89" s="573">
        <v>3.9503009759206495E-4</v>
      </c>
      <c r="AA89" s="574">
        <v>7.2640000113212075E-5</v>
      </c>
      <c r="AB89" s="573">
        <v>1.325385160196846E-5</v>
      </c>
      <c r="AC89" s="507">
        <v>26</v>
      </c>
      <c r="AD89" s="559" t="s">
        <v>198</v>
      </c>
      <c r="AE89" s="558"/>
      <c r="AF89" s="307">
        <v>-4.2632564145606011E-14</v>
      </c>
    </row>
    <row r="90" spans="1:32" s="525" customFormat="1" ht="6.75" customHeight="1">
      <c r="A90" s="575"/>
      <c r="B90" s="551"/>
      <c r="C90" s="528"/>
      <c r="D90" s="524"/>
      <c r="E90" s="524"/>
      <c r="F90" s="524"/>
      <c r="G90" s="524"/>
      <c r="H90" s="524"/>
      <c r="I90" s="524"/>
      <c r="J90" s="524"/>
      <c r="K90" s="524"/>
      <c r="L90" s="524"/>
      <c r="M90" s="524"/>
      <c r="N90" s="524"/>
      <c r="O90" s="530"/>
      <c r="P90" s="524"/>
      <c r="Q90" s="524"/>
      <c r="R90" s="524"/>
      <c r="S90" s="524"/>
      <c r="T90" s="509"/>
      <c r="U90" s="524"/>
      <c r="V90" s="524"/>
      <c r="W90" s="524"/>
      <c r="X90" s="530"/>
      <c r="Y90" s="524"/>
      <c r="Z90" s="509"/>
      <c r="AC90" s="576"/>
      <c r="AD90" s="532"/>
      <c r="AE90" s="524"/>
      <c r="AF90" s="307">
        <v>0</v>
      </c>
    </row>
    <row r="91" spans="1:32" s="525" customFormat="1" ht="17.25" customHeight="1">
      <c r="A91" s="526" t="s">
        <v>151</v>
      </c>
      <c r="B91" s="527"/>
      <c r="C91" s="528"/>
      <c r="D91" s="524"/>
      <c r="O91" s="577"/>
      <c r="T91" s="509"/>
      <c r="X91" s="577"/>
      <c r="AC91" s="576"/>
      <c r="AD91" s="532"/>
      <c r="AE91" s="524"/>
    </row>
    <row r="92" spans="1:32" s="525" customFormat="1">
      <c r="A92" s="525" t="s">
        <v>173</v>
      </c>
      <c r="B92" s="527"/>
      <c r="C92" s="528"/>
      <c r="D92" s="524"/>
      <c r="E92" s="524"/>
      <c r="F92" s="524"/>
      <c r="G92" s="524"/>
      <c r="H92" s="524"/>
      <c r="I92" s="524"/>
      <c r="J92" s="524"/>
      <c r="K92" s="524"/>
      <c r="L92" s="524"/>
      <c r="M92" s="524"/>
      <c r="N92" s="524"/>
      <c r="O92" s="530"/>
      <c r="P92" s="524"/>
      <c r="Q92" s="524"/>
      <c r="R92" s="524"/>
      <c r="S92" s="524"/>
      <c r="T92" s="509"/>
      <c r="U92" s="524"/>
      <c r="V92" s="524"/>
      <c r="W92" s="524"/>
      <c r="X92" s="530"/>
      <c r="Y92" s="524"/>
      <c r="Z92" s="509"/>
      <c r="AA92" s="509"/>
      <c r="AB92" s="524"/>
      <c r="AC92" s="507"/>
      <c r="AD92" s="532"/>
      <c r="AE92" s="524"/>
    </row>
    <row r="93" spans="1:32" s="525" customFormat="1" ht="17.25" customHeight="1">
      <c r="A93" s="551"/>
      <c r="B93" s="527"/>
      <c r="C93" s="528"/>
      <c r="D93" s="524"/>
      <c r="O93" s="577"/>
      <c r="T93" s="509"/>
      <c r="X93" s="577"/>
      <c r="AC93" s="576"/>
      <c r="AD93" s="532"/>
      <c r="AE93" s="524"/>
    </row>
    <row r="94" spans="1:32" s="525" customFormat="1" ht="86.25" customHeight="1">
      <c r="A94" s="578"/>
      <c r="B94" s="578"/>
      <c r="C94" s="579"/>
      <c r="O94" s="577"/>
      <c r="T94" s="509"/>
      <c r="X94" s="577"/>
      <c r="AC94" s="576"/>
      <c r="AD94" s="532"/>
      <c r="AE94" s="524"/>
    </row>
    <row r="95" spans="1:32" s="576" customFormat="1">
      <c r="A95" s="580"/>
      <c r="B95" s="580"/>
      <c r="C95" s="581"/>
      <c r="D95" s="576">
        <v>0</v>
      </c>
      <c r="E95" s="576">
        <v>0</v>
      </c>
      <c r="F95" s="576">
        <v>0</v>
      </c>
      <c r="G95" s="576">
        <v>0</v>
      </c>
      <c r="H95" s="576">
        <v>0</v>
      </c>
      <c r="I95" s="576">
        <v>0</v>
      </c>
      <c r="J95" s="576">
        <v>0</v>
      </c>
      <c r="K95" s="576">
        <v>4154.3418979999997</v>
      </c>
      <c r="L95" s="576">
        <v>4154.3418979999997</v>
      </c>
      <c r="M95" s="576">
        <v>4078.34205922</v>
      </c>
      <c r="N95" s="576">
        <v>8.4267293794761571</v>
      </c>
      <c r="O95" s="582">
        <v>0</v>
      </c>
      <c r="P95" s="576">
        <v>109.97440959000004</v>
      </c>
      <c r="Q95" s="576">
        <v>-2.2047103731900539</v>
      </c>
      <c r="R95" s="576">
        <v>-33.974570810000245</v>
      </c>
      <c r="S95" s="576">
        <v>-6.2220190062860841</v>
      </c>
      <c r="T95" s="509"/>
      <c r="U95" s="576">
        <v>4154.3418979999997</v>
      </c>
      <c r="V95" s="576">
        <v>4078.34205922</v>
      </c>
      <c r="W95" s="576">
        <v>8.4267293794761571</v>
      </c>
      <c r="X95" s="582">
        <v>0</v>
      </c>
      <c r="Y95" s="576">
        <v>109.97440959000004</v>
      </c>
      <c r="Z95" s="576">
        <v>-2.2047103731900539</v>
      </c>
      <c r="AA95" s="576">
        <v>-33.974570810000614</v>
      </c>
      <c r="AB95" s="576">
        <v>-6.2220190062860965</v>
      </c>
      <c r="AD95" s="532"/>
      <c r="AE95" s="583"/>
    </row>
    <row r="96" spans="1:32" s="525" customFormat="1">
      <c r="C96" s="579"/>
      <c r="O96" s="577"/>
      <c r="T96" s="509"/>
      <c r="X96" s="577"/>
      <c r="AC96" s="576"/>
      <c r="AD96" s="532"/>
      <c r="AE96" s="524"/>
    </row>
    <row r="97" spans="3:31" s="525" customFormat="1">
      <c r="C97" s="579"/>
      <c r="O97" s="577"/>
      <c r="T97" s="509"/>
      <c r="X97" s="577"/>
      <c r="AC97" s="576"/>
      <c r="AD97" s="532"/>
      <c r="AE97" s="524"/>
    </row>
    <row r="98" spans="3:31" s="525" customFormat="1">
      <c r="C98" s="579"/>
      <c r="O98" s="577"/>
      <c r="T98" s="509"/>
      <c r="X98" s="577"/>
      <c r="AC98" s="576"/>
      <c r="AD98" s="532"/>
      <c r="AE98" s="524"/>
    </row>
    <row r="99" spans="3:31" s="525" customFormat="1">
      <c r="C99" s="579"/>
      <c r="O99" s="577"/>
      <c r="T99" s="509"/>
      <c r="X99" s="577"/>
      <c r="AC99" s="576"/>
      <c r="AD99" s="532"/>
      <c r="AE99" s="524"/>
    </row>
    <row r="100" spans="3:31" s="525" customFormat="1">
      <c r="C100" s="579"/>
      <c r="O100" s="577"/>
      <c r="T100" s="509"/>
      <c r="X100" s="577"/>
      <c r="AC100" s="576"/>
      <c r="AD100" s="532"/>
      <c r="AE100" s="524"/>
    </row>
    <row r="101" spans="3:31" s="525" customFormat="1">
      <c r="C101" s="579"/>
      <c r="O101" s="577"/>
      <c r="T101" s="509"/>
      <c r="X101" s="577"/>
      <c r="AC101" s="576"/>
      <c r="AD101" s="532"/>
      <c r="AE101" s="524"/>
    </row>
    <row r="102" spans="3:31" s="525" customFormat="1">
      <c r="C102" s="579"/>
      <c r="O102" s="577"/>
      <c r="T102" s="509"/>
      <c r="X102" s="577"/>
      <c r="AC102" s="576"/>
      <c r="AD102" s="532"/>
      <c r="AE102" s="524"/>
    </row>
    <row r="103" spans="3:31" s="525" customFormat="1">
      <c r="C103" s="579"/>
      <c r="O103" s="577"/>
      <c r="T103" s="509"/>
      <c r="X103" s="577"/>
      <c r="AC103" s="576"/>
      <c r="AD103" s="532"/>
      <c r="AE103" s="524"/>
    </row>
    <row r="104" spans="3:31" s="525" customFormat="1">
      <c r="C104" s="579"/>
      <c r="O104" s="577"/>
      <c r="T104" s="509"/>
      <c r="X104" s="577"/>
      <c r="AC104" s="576"/>
      <c r="AD104" s="532"/>
      <c r="AE104" s="524"/>
    </row>
    <row r="105" spans="3:31" s="525" customFormat="1">
      <c r="C105" s="579"/>
      <c r="O105" s="577"/>
      <c r="T105" s="509"/>
      <c r="X105" s="577"/>
      <c r="AC105" s="576"/>
      <c r="AD105" s="532"/>
      <c r="AE105" s="524"/>
    </row>
    <row r="106" spans="3:31" s="525" customFormat="1">
      <c r="C106" s="579"/>
      <c r="O106" s="577"/>
      <c r="T106" s="509"/>
      <c r="X106" s="577"/>
      <c r="AC106" s="576"/>
      <c r="AD106" s="532"/>
      <c r="AE106" s="524"/>
    </row>
    <row r="107" spans="3:31" s="525" customFormat="1">
      <c r="C107" s="579"/>
      <c r="O107" s="577"/>
      <c r="T107" s="509"/>
      <c r="X107" s="577"/>
      <c r="AC107" s="576"/>
      <c r="AD107" s="532"/>
      <c r="AE107" s="524"/>
    </row>
    <row r="108" spans="3:31" s="525" customFormat="1">
      <c r="C108" s="579"/>
      <c r="O108" s="577"/>
      <c r="T108" s="509"/>
      <c r="X108" s="577"/>
      <c r="AC108" s="576"/>
      <c r="AD108" s="532"/>
      <c r="AE108" s="524"/>
    </row>
    <row r="109" spans="3:31" s="525" customFormat="1">
      <c r="C109" s="579"/>
      <c r="O109" s="577"/>
      <c r="T109" s="509"/>
      <c r="X109" s="577"/>
      <c r="AC109" s="576"/>
      <c r="AD109" s="532"/>
      <c r="AE109" s="524"/>
    </row>
    <row r="110" spans="3:31" s="525" customFormat="1">
      <c r="C110" s="579"/>
      <c r="O110" s="577"/>
      <c r="T110" s="509"/>
      <c r="X110" s="577"/>
      <c r="AC110" s="576"/>
      <c r="AD110" s="532"/>
      <c r="AE110" s="524"/>
    </row>
    <row r="111" spans="3:31" s="525" customFormat="1">
      <c r="C111" s="579"/>
      <c r="O111" s="577"/>
      <c r="T111" s="509"/>
      <c r="X111" s="577"/>
      <c r="AC111" s="576"/>
      <c r="AD111" s="532"/>
      <c r="AE111" s="524"/>
    </row>
    <row r="112" spans="3:31" s="525" customFormat="1">
      <c r="C112" s="579"/>
      <c r="O112" s="577"/>
      <c r="T112" s="509"/>
      <c r="X112" s="577"/>
      <c r="AC112" s="576"/>
      <c r="AD112" s="532"/>
      <c r="AE112" s="524"/>
    </row>
    <row r="113" spans="3:31" s="525" customFormat="1">
      <c r="C113" s="579"/>
      <c r="O113" s="577"/>
      <c r="T113" s="509"/>
      <c r="X113" s="577"/>
      <c r="AC113" s="576"/>
      <c r="AD113" s="532"/>
      <c r="AE113" s="524"/>
    </row>
    <row r="114" spans="3:31" s="525" customFormat="1">
      <c r="C114" s="579"/>
      <c r="O114" s="577"/>
      <c r="T114" s="509"/>
      <c r="X114" s="577"/>
      <c r="AC114" s="576"/>
      <c r="AD114" s="532"/>
      <c r="AE114" s="524"/>
    </row>
    <row r="115" spans="3:31" s="525" customFormat="1">
      <c r="C115" s="579"/>
      <c r="O115" s="577"/>
      <c r="T115" s="509"/>
      <c r="X115" s="577"/>
      <c r="AC115" s="576"/>
      <c r="AD115" s="532"/>
      <c r="AE115" s="524"/>
    </row>
    <row r="116" spans="3:31" s="525" customFormat="1">
      <c r="C116" s="579"/>
      <c r="O116" s="577"/>
      <c r="T116" s="509"/>
      <c r="X116" s="577"/>
      <c r="AC116" s="576"/>
      <c r="AD116" s="532"/>
      <c r="AE116" s="524"/>
    </row>
    <row r="117" spans="3:31" s="525" customFormat="1">
      <c r="C117" s="579"/>
      <c r="O117" s="577"/>
      <c r="T117" s="509"/>
      <c r="X117" s="577"/>
      <c r="AC117" s="576"/>
      <c r="AD117" s="532"/>
      <c r="AE117" s="524"/>
    </row>
    <row r="118" spans="3:31" s="525" customFormat="1">
      <c r="C118" s="579"/>
      <c r="O118" s="577"/>
      <c r="T118" s="509"/>
      <c r="X118" s="577"/>
      <c r="AC118" s="576"/>
      <c r="AD118" s="532"/>
      <c r="AE118" s="524"/>
    </row>
    <row r="119" spans="3:31" s="525" customFormat="1">
      <c r="C119" s="579"/>
      <c r="O119" s="577"/>
      <c r="T119" s="509"/>
      <c r="X119" s="577"/>
      <c r="AC119" s="576"/>
      <c r="AD119" s="532"/>
      <c r="AE119" s="524"/>
    </row>
    <row r="120" spans="3:31" s="525" customFormat="1">
      <c r="C120" s="579"/>
      <c r="O120" s="577"/>
      <c r="T120" s="509"/>
      <c r="X120" s="577"/>
      <c r="AC120" s="576"/>
      <c r="AD120" s="532"/>
      <c r="AE120" s="524"/>
    </row>
    <row r="121" spans="3:31" s="525" customFormat="1">
      <c r="C121" s="579"/>
      <c r="O121" s="577"/>
      <c r="T121" s="509"/>
      <c r="X121" s="577"/>
      <c r="AC121" s="576"/>
      <c r="AD121" s="532"/>
      <c r="AE121" s="524"/>
    </row>
    <row r="122" spans="3:31" s="525" customFormat="1">
      <c r="C122" s="579"/>
      <c r="O122" s="577"/>
      <c r="T122" s="509"/>
      <c r="X122" s="577"/>
      <c r="AC122" s="576"/>
      <c r="AD122" s="532"/>
      <c r="AE122" s="524"/>
    </row>
    <row r="123" spans="3:31" s="525" customFormat="1">
      <c r="C123" s="579"/>
      <c r="O123" s="577"/>
      <c r="T123" s="509"/>
      <c r="X123" s="577"/>
      <c r="AC123" s="576"/>
      <c r="AD123" s="532"/>
      <c r="AE123" s="524"/>
    </row>
    <row r="124" spans="3:31" s="525" customFormat="1">
      <c r="C124" s="579"/>
      <c r="O124" s="577"/>
      <c r="T124" s="509"/>
      <c r="X124" s="577"/>
      <c r="AC124" s="576"/>
      <c r="AD124" s="532"/>
      <c r="AE124" s="524"/>
    </row>
    <row r="125" spans="3:31" s="525" customFormat="1">
      <c r="C125" s="579"/>
      <c r="O125" s="577"/>
      <c r="T125" s="509"/>
      <c r="X125" s="577"/>
      <c r="AC125" s="576"/>
      <c r="AD125" s="532"/>
      <c r="AE125" s="524"/>
    </row>
    <row r="126" spans="3:31" s="525" customFormat="1">
      <c r="C126" s="579"/>
      <c r="O126" s="577"/>
      <c r="T126" s="509"/>
      <c r="X126" s="577"/>
      <c r="AC126" s="576"/>
      <c r="AD126" s="532"/>
      <c r="AE126" s="524"/>
    </row>
    <row r="127" spans="3:31" s="525" customFormat="1">
      <c r="C127" s="579"/>
      <c r="O127" s="577"/>
      <c r="T127" s="509"/>
      <c r="X127" s="577"/>
      <c r="AC127" s="576"/>
      <c r="AD127" s="532"/>
      <c r="AE127" s="524"/>
    </row>
    <row r="128" spans="3:31" s="525" customFormat="1">
      <c r="C128" s="579"/>
      <c r="O128" s="577"/>
      <c r="T128" s="509"/>
      <c r="X128" s="577"/>
      <c r="AC128" s="576"/>
      <c r="AD128" s="532"/>
      <c r="AE128" s="524"/>
    </row>
    <row r="129" spans="3:31" s="525" customFormat="1">
      <c r="C129" s="579"/>
      <c r="O129" s="577"/>
      <c r="T129" s="509"/>
      <c r="X129" s="577"/>
      <c r="AC129" s="576"/>
      <c r="AD129" s="532"/>
      <c r="AE129" s="524"/>
    </row>
    <row r="130" spans="3:31" s="525" customFormat="1">
      <c r="C130" s="579"/>
      <c r="O130" s="577"/>
      <c r="T130" s="509"/>
      <c r="X130" s="577"/>
      <c r="AC130" s="576"/>
      <c r="AD130" s="532"/>
      <c r="AE130" s="524"/>
    </row>
    <row r="131" spans="3:31" s="525" customFormat="1">
      <c r="C131" s="579"/>
      <c r="O131" s="577"/>
      <c r="T131" s="509"/>
      <c r="X131" s="577"/>
      <c r="AC131" s="576"/>
      <c r="AD131" s="532"/>
      <c r="AE131" s="524"/>
    </row>
    <row r="132" spans="3:31" s="525" customFormat="1">
      <c r="C132" s="579"/>
      <c r="O132" s="577"/>
      <c r="T132" s="509"/>
      <c r="X132" s="577"/>
      <c r="AC132" s="576"/>
      <c r="AD132" s="532"/>
      <c r="AE132" s="524"/>
    </row>
    <row r="133" spans="3:31" s="525" customFormat="1">
      <c r="C133" s="579"/>
      <c r="O133" s="577"/>
      <c r="T133" s="509"/>
      <c r="X133" s="577"/>
      <c r="AC133" s="576"/>
      <c r="AD133" s="532"/>
      <c r="AE133" s="524"/>
    </row>
    <row r="134" spans="3:31" s="525" customFormat="1">
      <c r="C134" s="579"/>
      <c r="O134" s="577"/>
      <c r="T134" s="509"/>
      <c r="X134" s="577"/>
      <c r="AC134" s="576"/>
      <c r="AD134" s="532"/>
      <c r="AE134" s="524"/>
    </row>
    <row r="135" spans="3:31" s="525" customFormat="1">
      <c r="C135" s="579"/>
      <c r="O135" s="577"/>
      <c r="T135" s="509"/>
      <c r="X135" s="577"/>
      <c r="AC135" s="576"/>
      <c r="AD135" s="532"/>
      <c r="AE135" s="524"/>
    </row>
    <row r="136" spans="3:31" s="525" customFormat="1">
      <c r="C136" s="579"/>
      <c r="O136" s="577"/>
      <c r="T136" s="509"/>
      <c r="X136" s="577"/>
      <c r="AC136" s="576"/>
      <c r="AD136" s="532"/>
      <c r="AE136" s="524"/>
    </row>
    <row r="137" spans="3:31" s="525" customFormat="1">
      <c r="C137" s="579"/>
      <c r="O137" s="577"/>
      <c r="T137" s="509"/>
      <c r="X137" s="577"/>
      <c r="AC137" s="576"/>
      <c r="AD137" s="532"/>
      <c r="AE137" s="524"/>
    </row>
    <row r="138" spans="3:31" s="525" customFormat="1">
      <c r="C138" s="579"/>
      <c r="O138" s="577"/>
      <c r="T138" s="509"/>
      <c r="X138" s="577"/>
      <c r="AC138" s="576"/>
      <c r="AD138" s="532"/>
      <c r="AE138" s="524"/>
    </row>
    <row r="139" spans="3:31" s="525" customFormat="1">
      <c r="C139" s="579"/>
      <c r="O139" s="577"/>
      <c r="T139" s="509"/>
      <c r="X139" s="577"/>
      <c r="AC139" s="576"/>
      <c r="AD139" s="532"/>
      <c r="AE139" s="524"/>
    </row>
    <row r="140" spans="3:31" s="525" customFormat="1">
      <c r="C140" s="579"/>
      <c r="O140" s="577"/>
      <c r="T140" s="509"/>
      <c r="X140" s="577"/>
      <c r="AC140" s="576"/>
      <c r="AD140" s="532"/>
      <c r="AE140" s="524"/>
    </row>
    <row r="141" spans="3:31" s="525" customFormat="1">
      <c r="C141" s="579"/>
      <c r="O141" s="577"/>
      <c r="T141" s="509"/>
      <c r="X141" s="577"/>
      <c r="AC141" s="576"/>
      <c r="AD141" s="532"/>
      <c r="AE141" s="524"/>
    </row>
    <row r="142" spans="3:31" s="525" customFormat="1">
      <c r="C142" s="579"/>
      <c r="O142" s="577"/>
      <c r="T142" s="509"/>
      <c r="X142" s="577"/>
      <c r="AC142" s="576"/>
      <c r="AD142" s="532"/>
      <c r="AE142" s="524"/>
    </row>
    <row r="143" spans="3:31" s="525" customFormat="1">
      <c r="C143" s="579"/>
      <c r="O143" s="577"/>
      <c r="T143" s="509"/>
      <c r="X143" s="577"/>
      <c r="AC143" s="576"/>
      <c r="AD143" s="532"/>
      <c r="AE143" s="524"/>
    </row>
    <row r="144" spans="3:31">
      <c r="T144" s="509"/>
    </row>
    <row r="145" spans="20:20">
      <c r="T145" s="509"/>
    </row>
    <row r="146" spans="20:20">
      <c r="T146" s="509"/>
    </row>
    <row r="147" spans="20:20">
      <c r="T147" s="509"/>
    </row>
    <row r="148" spans="20:20">
      <c r="T148" s="509"/>
    </row>
    <row r="149" spans="20:20">
      <c r="T149" s="509"/>
    </row>
    <row r="150" spans="20:20">
      <c r="T150" s="509"/>
    </row>
    <row r="151" spans="20:20">
      <c r="T151" s="509"/>
    </row>
    <row r="152" spans="20:20">
      <c r="T152" s="509"/>
    </row>
    <row r="153" spans="20:20">
      <c r="T153" s="586"/>
    </row>
    <row r="154" spans="20:20">
      <c r="T154" s="586"/>
    </row>
    <row r="155" spans="20:20">
      <c r="T155" s="586"/>
    </row>
    <row r="156" spans="20:20">
      <c r="T156" s="586"/>
    </row>
    <row r="157" spans="20:20">
      <c r="T157" s="586"/>
    </row>
    <row r="158" spans="20:20">
      <c r="T158" s="586"/>
    </row>
    <row r="159" spans="20:20">
      <c r="T159" s="586"/>
    </row>
    <row r="160" spans="20:20">
      <c r="T160" s="586"/>
    </row>
    <row r="161" spans="20:20">
      <c r="T161" s="586"/>
    </row>
    <row r="162" spans="20:20">
      <c r="T162" s="586"/>
    </row>
    <row r="163" spans="20:20">
      <c r="T163" s="586"/>
    </row>
    <row r="164" spans="20:20">
      <c r="T164" s="586"/>
    </row>
    <row r="165" spans="20:20">
      <c r="T165" s="586"/>
    </row>
    <row r="166" spans="20:20">
      <c r="T166" s="586"/>
    </row>
    <row r="167" spans="20:20">
      <c r="T167" s="586"/>
    </row>
    <row r="168" spans="20:20">
      <c r="T168" s="586"/>
    </row>
    <row r="169" spans="20:20">
      <c r="T169" s="586"/>
    </row>
    <row r="170" spans="20:20">
      <c r="T170" s="586"/>
    </row>
    <row r="171" spans="20:20">
      <c r="T171" s="586"/>
    </row>
    <row r="172" spans="20:20">
      <c r="T172" s="586"/>
    </row>
    <row r="173" spans="20:20">
      <c r="T173" s="586"/>
    </row>
    <row r="174" spans="20:20">
      <c r="T174" s="586"/>
    </row>
    <row r="175" spans="20:20">
      <c r="T175" s="586"/>
    </row>
    <row r="176" spans="20:20">
      <c r="T176" s="586"/>
    </row>
    <row r="177" spans="20:20">
      <c r="T177" s="586"/>
    </row>
    <row r="178" spans="20:20">
      <c r="T178" s="586"/>
    </row>
    <row r="179" spans="20:20">
      <c r="T179" s="586"/>
    </row>
    <row r="180" spans="20:20">
      <c r="T180" s="586"/>
    </row>
    <row r="181" spans="20:20">
      <c r="T181" s="586"/>
    </row>
    <row r="182" spans="20:20">
      <c r="T182" s="586"/>
    </row>
    <row r="183" spans="20:20">
      <c r="T183" s="586"/>
    </row>
    <row r="184" spans="20:20">
      <c r="T184" s="586"/>
    </row>
    <row r="185" spans="20:20">
      <c r="T185" s="586"/>
    </row>
    <row r="186" spans="20:20">
      <c r="T186" s="586"/>
    </row>
    <row r="187" spans="20:20">
      <c r="T187" s="586"/>
    </row>
    <row r="188" spans="20:20">
      <c r="T188" s="586"/>
    </row>
    <row r="189" spans="20:20">
      <c r="T189" s="586"/>
    </row>
    <row r="190" spans="20:20">
      <c r="T190" s="586"/>
    </row>
    <row r="191" spans="20:20">
      <c r="T191" s="586"/>
    </row>
    <row r="192" spans="20:20">
      <c r="T192" s="586"/>
    </row>
    <row r="193" spans="20:20">
      <c r="T193" s="586"/>
    </row>
    <row r="194" spans="20:20">
      <c r="T194" s="586"/>
    </row>
    <row r="195" spans="20:20">
      <c r="T195" s="586"/>
    </row>
    <row r="196" spans="20:20">
      <c r="T196" s="586"/>
    </row>
    <row r="197" spans="20:20">
      <c r="T197" s="586"/>
    </row>
    <row r="198" spans="20:20">
      <c r="T198" s="586"/>
    </row>
    <row r="199" spans="20:20">
      <c r="T199" s="586"/>
    </row>
    <row r="200" spans="20:20">
      <c r="T200" s="586"/>
    </row>
    <row r="201" spans="20:20">
      <c r="T201" s="586"/>
    </row>
    <row r="202" spans="20:20">
      <c r="T202" s="586"/>
    </row>
    <row r="203" spans="20:20">
      <c r="T203" s="586"/>
    </row>
    <row r="204" spans="20:20">
      <c r="T204" s="586"/>
    </row>
    <row r="205" spans="20:20">
      <c r="T205" s="586"/>
    </row>
    <row r="206" spans="20:20">
      <c r="T206" s="586"/>
    </row>
    <row r="207" spans="20:20">
      <c r="T207" s="586"/>
    </row>
    <row r="208" spans="20:20">
      <c r="T208" s="586"/>
    </row>
    <row r="209" spans="20:20">
      <c r="T209" s="586"/>
    </row>
    <row r="210" spans="20:20">
      <c r="T210" s="586"/>
    </row>
    <row r="211" spans="20:20">
      <c r="T211" s="586"/>
    </row>
    <row r="212" spans="20:20">
      <c r="T212" s="586"/>
    </row>
    <row r="213" spans="20:20">
      <c r="T213" s="586"/>
    </row>
    <row r="214" spans="20:20">
      <c r="T214" s="586"/>
    </row>
    <row r="215" spans="20:20">
      <c r="T215" s="586"/>
    </row>
    <row r="216" spans="20:20">
      <c r="T216" s="586"/>
    </row>
    <row r="217" spans="20:20">
      <c r="T217" s="586"/>
    </row>
    <row r="218" spans="20:20">
      <c r="T218" s="586"/>
    </row>
    <row r="219" spans="20:20">
      <c r="T219" s="586"/>
    </row>
    <row r="220" spans="20:20">
      <c r="T220" s="586"/>
    </row>
    <row r="221" spans="20:20">
      <c r="T221" s="586"/>
    </row>
    <row r="222" spans="20:20">
      <c r="T222" s="586"/>
    </row>
    <row r="223" spans="20:20">
      <c r="T223" s="586"/>
    </row>
    <row r="224" spans="20:20">
      <c r="T224" s="586"/>
    </row>
    <row r="225" spans="20:20">
      <c r="T225" s="586"/>
    </row>
    <row r="226" spans="20:20">
      <c r="T226" s="586"/>
    </row>
    <row r="227" spans="20:20">
      <c r="T227" s="586"/>
    </row>
    <row r="228" spans="20:20">
      <c r="T228" s="586"/>
    </row>
    <row r="229" spans="20:20">
      <c r="T229" s="586"/>
    </row>
    <row r="230" spans="20:20">
      <c r="T230" s="586"/>
    </row>
    <row r="231" spans="20:20">
      <c r="T231" s="586"/>
    </row>
    <row r="232" spans="20:20">
      <c r="T232" s="586"/>
    </row>
    <row r="233" spans="20:20">
      <c r="T233" s="586"/>
    </row>
    <row r="234" spans="20:20">
      <c r="T234" s="586"/>
    </row>
    <row r="235" spans="20:20">
      <c r="T235" s="586"/>
    </row>
    <row r="236" spans="20:20">
      <c r="T236" s="586"/>
    </row>
    <row r="237" spans="20:20">
      <c r="T237" s="586"/>
    </row>
    <row r="238" spans="20:20">
      <c r="T238" s="586"/>
    </row>
    <row r="239" spans="20:20">
      <c r="T239" s="586"/>
    </row>
    <row r="240" spans="20:20">
      <c r="T240" s="586"/>
    </row>
    <row r="241" spans="20:20">
      <c r="T241" s="586"/>
    </row>
    <row r="242" spans="20:20">
      <c r="T242" s="586"/>
    </row>
    <row r="243" spans="20:20">
      <c r="T243" s="586"/>
    </row>
    <row r="244" spans="20:20">
      <c r="T244" s="586"/>
    </row>
    <row r="245" spans="20:20">
      <c r="T245" s="586"/>
    </row>
    <row r="246" spans="20:20">
      <c r="T246" s="586"/>
    </row>
    <row r="247" spans="20:20">
      <c r="T247" s="586"/>
    </row>
    <row r="248" spans="20:20">
      <c r="T248" s="586"/>
    </row>
    <row r="249" spans="20:20">
      <c r="T249" s="586"/>
    </row>
    <row r="250" spans="20:20">
      <c r="T250" s="586"/>
    </row>
    <row r="251" spans="20:20">
      <c r="T251" s="586"/>
    </row>
    <row r="252" spans="20:20">
      <c r="T252" s="586"/>
    </row>
    <row r="253" spans="20:20">
      <c r="T253" s="586"/>
    </row>
    <row r="254" spans="20:20">
      <c r="T254" s="586"/>
    </row>
    <row r="255" spans="20:20">
      <c r="T255" s="586"/>
    </row>
    <row r="256" spans="20:20">
      <c r="T256" s="586"/>
    </row>
    <row r="257" spans="20:20">
      <c r="T257" s="586"/>
    </row>
    <row r="258" spans="20:20">
      <c r="T258" s="586"/>
    </row>
    <row r="259" spans="20:20">
      <c r="T259" s="586"/>
    </row>
    <row r="260" spans="20:20">
      <c r="T260" s="586"/>
    </row>
    <row r="261" spans="20:20">
      <c r="T261" s="586"/>
    </row>
    <row r="262" spans="20:20">
      <c r="T262" s="586"/>
    </row>
    <row r="263" spans="20:20">
      <c r="T263" s="586"/>
    </row>
    <row r="264" spans="20:20">
      <c r="T264" s="586"/>
    </row>
    <row r="265" spans="20:20">
      <c r="T265" s="586"/>
    </row>
    <row r="266" spans="20:20">
      <c r="T266" s="586"/>
    </row>
    <row r="267" spans="20:20">
      <c r="T267" s="586"/>
    </row>
    <row r="268" spans="20:20">
      <c r="T268" s="586"/>
    </row>
    <row r="269" spans="20:20">
      <c r="T269" s="586"/>
    </row>
    <row r="270" spans="20:20">
      <c r="T270" s="586"/>
    </row>
    <row r="271" spans="20:20">
      <c r="T271" s="586"/>
    </row>
    <row r="272" spans="20:20">
      <c r="T272" s="586"/>
    </row>
    <row r="273" spans="20:20">
      <c r="T273" s="586"/>
    </row>
    <row r="274" spans="20:20">
      <c r="T274" s="586"/>
    </row>
    <row r="275" spans="20:20">
      <c r="T275" s="586"/>
    </row>
    <row r="276" spans="20:20">
      <c r="T276" s="586"/>
    </row>
    <row r="277" spans="20:20">
      <c r="T277" s="586"/>
    </row>
    <row r="278" spans="20:20">
      <c r="T278" s="586"/>
    </row>
    <row r="279" spans="20:20">
      <c r="T279" s="586"/>
    </row>
    <row r="280" spans="20:20">
      <c r="T280" s="586"/>
    </row>
    <row r="281" spans="20:20">
      <c r="T281" s="586"/>
    </row>
    <row r="282" spans="20:20">
      <c r="T282" s="586"/>
    </row>
    <row r="283" spans="20:20">
      <c r="T283" s="586"/>
    </row>
    <row r="284" spans="20:20">
      <c r="T284" s="586"/>
    </row>
    <row r="285" spans="20:20">
      <c r="T285" s="586"/>
    </row>
    <row r="286" spans="20:20">
      <c r="T286" s="586"/>
    </row>
    <row r="287" spans="20:20">
      <c r="T287" s="586"/>
    </row>
    <row r="288" spans="20:20">
      <c r="T288" s="586"/>
    </row>
    <row r="289" spans="20:20">
      <c r="T289" s="586"/>
    </row>
    <row r="290" spans="20:20">
      <c r="T290" s="586"/>
    </row>
    <row r="291" spans="20:20">
      <c r="T291" s="586"/>
    </row>
    <row r="292" spans="20:20">
      <c r="T292" s="586"/>
    </row>
    <row r="293" spans="20:20">
      <c r="T293" s="586"/>
    </row>
    <row r="294" spans="20:20">
      <c r="T294" s="586"/>
    </row>
    <row r="295" spans="20:20">
      <c r="T295" s="586"/>
    </row>
    <row r="296" spans="20:20">
      <c r="T296" s="586"/>
    </row>
    <row r="297" spans="20:20">
      <c r="T297" s="586"/>
    </row>
    <row r="298" spans="20:20">
      <c r="T298" s="586"/>
    </row>
    <row r="299" spans="20:20">
      <c r="T299" s="586"/>
    </row>
    <row r="300" spans="20:20">
      <c r="T300" s="586"/>
    </row>
    <row r="301" spans="20:20">
      <c r="T301" s="586"/>
    </row>
    <row r="302" spans="20:20">
      <c r="T302" s="586"/>
    </row>
    <row r="303" spans="20:20">
      <c r="T303" s="586"/>
    </row>
    <row r="304" spans="20:20">
      <c r="T304" s="586"/>
    </row>
    <row r="305" spans="20:20">
      <c r="T305" s="586"/>
    </row>
    <row r="306" spans="20:20">
      <c r="T306" s="586"/>
    </row>
    <row r="307" spans="20:20">
      <c r="T307" s="586"/>
    </row>
    <row r="308" spans="20:20">
      <c r="T308" s="586"/>
    </row>
    <row r="309" spans="20:20">
      <c r="T309" s="586"/>
    </row>
    <row r="310" spans="20:20">
      <c r="T310" s="586"/>
    </row>
    <row r="311" spans="20:20">
      <c r="T311" s="586"/>
    </row>
    <row r="312" spans="20:20">
      <c r="T312" s="586"/>
    </row>
    <row r="313" spans="20:20">
      <c r="T313" s="586"/>
    </row>
    <row r="314" spans="20:20">
      <c r="T314" s="586"/>
    </row>
    <row r="315" spans="20:20">
      <c r="T315" s="586"/>
    </row>
    <row r="316" spans="20:20">
      <c r="T316" s="586"/>
    </row>
    <row r="317" spans="20:20">
      <c r="T317" s="586"/>
    </row>
    <row r="318" spans="20:20">
      <c r="T318" s="586"/>
    </row>
    <row r="319" spans="20:20">
      <c r="T319" s="586"/>
    </row>
    <row r="320" spans="20:20">
      <c r="T320" s="586"/>
    </row>
    <row r="321" spans="20:20">
      <c r="T321" s="586"/>
    </row>
    <row r="322" spans="20:20">
      <c r="T322" s="586"/>
    </row>
    <row r="323" spans="20:20">
      <c r="T323" s="586"/>
    </row>
    <row r="324" spans="20:20">
      <c r="T324" s="586"/>
    </row>
    <row r="325" spans="20:20">
      <c r="T325" s="586"/>
    </row>
    <row r="326" spans="20:20">
      <c r="T326" s="586"/>
    </row>
    <row r="327" spans="20:20">
      <c r="T327" s="586"/>
    </row>
    <row r="328" spans="20:20">
      <c r="T328" s="586"/>
    </row>
    <row r="329" spans="20:20">
      <c r="T329" s="586"/>
    </row>
    <row r="330" spans="20:20">
      <c r="T330" s="586"/>
    </row>
    <row r="331" spans="20:20">
      <c r="T331" s="586"/>
    </row>
    <row r="332" spans="20:20">
      <c r="T332" s="586"/>
    </row>
    <row r="333" spans="20:20">
      <c r="T333" s="586"/>
    </row>
    <row r="334" spans="20:20">
      <c r="T334" s="586"/>
    </row>
    <row r="335" spans="20:20">
      <c r="T335" s="586"/>
    </row>
    <row r="336" spans="20:20">
      <c r="T336" s="586"/>
    </row>
    <row r="337" spans="20:20">
      <c r="T337" s="586"/>
    </row>
    <row r="338" spans="20:20">
      <c r="T338" s="586"/>
    </row>
    <row r="339" spans="20:20">
      <c r="T339" s="586"/>
    </row>
    <row r="340" spans="20:20">
      <c r="T340" s="586"/>
    </row>
    <row r="341" spans="20:20">
      <c r="T341" s="586"/>
    </row>
    <row r="342" spans="20:20">
      <c r="T342" s="586"/>
    </row>
    <row r="343" spans="20:20">
      <c r="T343" s="586"/>
    </row>
    <row r="344" spans="20:20">
      <c r="T344" s="586"/>
    </row>
    <row r="345" spans="20:20">
      <c r="T345" s="586"/>
    </row>
    <row r="346" spans="20:20">
      <c r="T346" s="586"/>
    </row>
    <row r="347" spans="20:20">
      <c r="T347" s="586"/>
    </row>
    <row r="348" spans="20:20">
      <c r="T348" s="586"/>
    </row>
    <row r="349" spans="20:20">
      <c r="T349" s="586"/>
    </row>
    <row r="350" spans="20:20">
      <c r="T350" s="586"/>
    </row>
    <row r="351" spans="20:20">
      <c r="T351" s="586"/>
    </row>
    <row r="352" spans="20:20">
      <c r="T352" s="586"/>
    </row>
    <row r="353" spans="20:20">
      <c r="T353" s="586"/>
    </row>
    <row r="354" spans="20:20">
      <c r="T354" s="586"/>
    </row>
    <row r="355" spans="20:20">
      <c r="T355" s="586"/>
    </row>
    <row r="356" spans="20:20">
      <c r="T356" s="586"/>
    </row>
    <row r="357" spans="20:20">
      <c r="T357" s="586"/>
    </row>
    <row r="358" spans="20:20">
      <c r="T358" s="586"/>
    </row>
    <row r="359" spans="20:20">
      <c r="T359" s="586"/>
    </row>
    <row r="360" spans="20:20">
      <c r="T360" s="586"/>
    </row>
    <row r="361" spans="20:20">
      <c r="T361" s="586"/>
    </row>
    <row r="362" spans="20:20">
      <c r="T362" s="586"/>
    </row>
    <row r="363" spans="20:20">
      <c r="T363" s="586"/>
    </row>
    <row r="364" spans="20:20">
      <c r="T364" s="586"/>
    </row>
    <row r="365" spans="20:20">
      <c r="T365" s="586"/>
    </row>
    <row r="366" spans="20:20">
      <c r="T366" s="586"/>
    </row>
    <row r="367" spans="20:20">
      <c r="T367" s="586"/>
    </row>
    <row r="368" spans="20:20">
      <c r="T368" s="586"/>
    </row>
    <row r="369" spans="20:20">
      <c r="T369" s="586"/>
    </row>
    <row r="370" spans="20:20">
      <c r="T370" s="586"/>
    </row>
    <row r="371" spans="20:20">
      <c r="T371" s="586"/>
    </row>
    <row r="372" spans="20:20">
      <c r="T372" s="586"/>
    </row>
    <row r="373" spans="20:20">
      <c r="T373" s="586"/>
    </row>
    <row r="374" spans="20:20">
      <c r="T374" s="586"/>
    </row>
    <row r="375" spans="20:20">
      <c r="T375" s="586"/>
    </row>
    <row r="376" spans="20:20">
      <c r="T376" s="586"/>
    </row>
    <row r="377" spans="20:20">
      <c r="T377" s="586"/>
    </row>
    <row r="378" spans="20:20">
      <c r="T378" s="586"/>
    </row>
    <row r="379" spans="20:20">
      <c r="T379" s="586"/>
    </row>
    <row r="380" spans="20:20">
      <c r="T380" s="586"/>
    </row>
    <row r="381" spans="20:20">
      <c r="T381" s="586"/>
    </row>
    <row r="382" spans="20:20">
      <c r="T382" s="586"/>
    </row>
    <row r="383" spans="20:20">
      <c r="T383" s="586"/>
    </row>
    <row r="384" spans="20:20">
      <c r="T384" s="586"/>
    </row>
    <row r="385" spans="20:20">
      <c r="T385" s="586"/>
    </row>
    <row r="386" spans="20:20">
      <c r="T386" s="586"/>
    </row>
    <row r="387" spans="20:20">
      <c r="T387" s="586"/>
    </row>
    <row r="388" spans="20:20">
      <c r="T388" s="586"/>
    </row>
    <row r="389" spans="20:20">
      <c r="T389" s="586"/>
    </row>
    <row r="390" spans="20:20">
      <c r="T390" s="586"/>
    </row>
    <row r="391" spans="20:20">
      <c r="T391" s="586"/>
    </row>
    <row r="392" spans="20:20">
      <c r="T392" s="586"/>
    </row>
    <row r="393" spans="20:20">
      <c r="T393" s="586"/>
    </row>
    <row r="394" spans="20:20">
      <c r="T394" s="586"/>
    </row>
    <row r="395" spans="20:20">
      <c r="T395" s="586"/>
    </row>
    <row r="396" spans="20:20">
      <c r="T396" s="586"/>
    </row>
    <row r="397" spans="20:20">
      <c r="T397" s="586"/>
    </row>
    <row r="398" spans="20:20">
      <c r="T398" s="586"/>
    </row>
    <row r="399" spans="20:20">
      <c r="T399" s="586"/>
    </row>
    <row r="400" spans="20:20">
      <c r="T400" s="586"/>
    </row>
    <row r="401" spans="20:20">
      <c r="T401" s="586"/>
    </row>
    <row r="402" spans="20:20">
      <c r="T402" s="586"/>
    </row>
    <row r="403" spans="20:20">
      <c r="T403" s="586"/>
    </row>
    <row r="404" spans="20:20">
      <c r="T404" s="586"/>
    </row>
    <row r="405" spans="20:20">
      <c r="T405" s="586"/>
    </row>
    <row r="406" spans="20:20">
      <c r="T406" s="586"/>
    </row>
    <row r="407" spans="20:20">
      <c r="T407" s="586"/>
    </row>
    <row r="408" spans="20:20">
      <c r="T408" s="586"/>
    </row>
    <row r="409" spans="20:20">
      <c r="T409" s="586"/>
    </row>
    <row r="410" spans="20:20">
      <c r="T410" s="586"/>
    </row>
    <row r="411" spans="20:20">
      <c r="T411" s="586"/>
    </row>
    <row r="412" spans="20:20">
      <c r="T412" s="586"/>
    </row>
    <row r="413" spans="20:20">
      <c r="T413" s="586"/>
    </row>
    <row r="414" spans="20:20">
      <c r="T414" s="586"/>
    </row>
    <row r="415" spans="20:20">
      <c r="T415" s="586"/>
    </row>
    <row r="416" spans="20:20">
      <c r="T416" s="586"/>
    </row>
    <row r="417" spans="20:20">
      <c r="T417" s="586"/>
    </row>
    <row r="418" spans="20:20">
      <c r="T418" s="586"/>
    </row>
    <row r="419" spans="20:20">
      <c r="T419" s="586"/>
    </row>
    <row r="420" spans="20:20">
      <c r="T420" s="586"/>
    </row>
    <row r="421" spans="20:20">
      <c r="T421" s="586"/>
    </row>
    <row r="422" spans="20:20">
      <c r="T422" s="586"/>
    </row>
    <row r="423" spans="20:20">
      <c r="T423" s="586"/>
    </row>
    <row r="424" spans="20:20">
      <c r="T424" s="586"/>
    </row>
    <row r="425" spans="20:20">
      <c r="T425" s="586"/>
    </row>
    <row r="426" spans="20:20">
      <c r="T426" s="586"/>
    </row>
    <row r="427" spans="20:20">
      <c r="T427" s="586"/>
    </row>
    <row r="428" spans="20:20">
      <c r="T428" s="586"/>
    </row>
    <row r="429" spans="20:20">
      <c r="T429" s="586"/>
    </row>
    <row r="430" spans="20:20">
      <c r="T430" s="586"/>
    </row>
    <row r="431" spans="20:20">
      <c r="T431" s="586"/>
    </row>
    <row r="432" spans="20:20">
      <c r="T432" s="586"/>
    </row>
    <row r="433" spans="20:20">
      <c r="T433" s="586"/>
    </row>
    <row r="434" spans="20:20">
      <c r="T434" s="586"/>
    </row>
    <row r="435" spans="20:20">
      <c r="T435" s="586"/>
    </row>
    <row r="436" spans="20:20">
      <c r="T436" s="586"/>
    </row>
    <row r="437" spans="20:20">
      <c r="T437" s="586"/>
    </row>
    <row r="438" spans="20:20">
      <c r="T438" s="586"/>
    </row>
    <row r="439" spans="20:20">
      <c r="T439" s="586"/>
    </row>
    <row r="440" spans="20:20">
      <c r="T440" s="586"/>
    </row>
    <row r="441" spans="20:20">
      <c r="T441" s="586"/>
    </row>
    <row r="442" spans="20:20">
      <c r="T442" s="586"/>
    </row>
    <row r="443" spans="20:20">
      <c r="T443" s="586"/>
    </row>
    <row r="444" spans="20:20">
      <c r="T444" s="586"/>
    </row>
    <row r="445" spans="20:20">
      <c r="T445" s="586"/>
    </row>
    <row r="446" spans="20:20">
      <c r="T446" s="586"/>
    </row>
    <row r="447" spans="20:20">
      <c r="T447" s="586"/>
    </row>
    <row r="448" spans="20:20">
      <c r="T448" s="586"/>
    </row>
    <row r="449" spans="20:20">
      <c r="T449" s="586"/>
    </row>
    <row r="450" spans="20:20">
      <c r="T450" s="586"/>
    </row>
    <row r="451" spans="20:20">
      <c r="T451" s="586"/>
    </row>
    <row r="452" spans="20:20">
      <c r="T452" s="586"/>
    </row>
    <row r="453" spans="20:20">
      <c r="T453" s="586"/>
    </row>
    <row r="454" spans="20:20">
      <c r="T454" s="586"/>
    </row>
    <row r="455" spans="20:20">
      <c r="T455" s="586"/>
    </row>
    <row r="456" spans="20:20">
      <c r="T456" s="586"/>
    </row>
    <row r="457" spans="20:20">
      <c r="T457" s="586"/>
    </row>
    <row r="458" spans="20:20">
      <c r="T458" s="586"/>
    </row>
    <row r="459" spans="20:20">
      <c r="T459" s="586"/>
    </row>
    <row r="460" spans="20:20">
      <c r="T460" s="586"/>
    </row>
    <row r="461" spans="20:20">
      <c r="T461" s="586"/>
    </row>
    <row r="462" spans="20:20">
      <c r="T462" s="586"/>
    </row>
    <row r="463" spans="20:20">
      <c r="T463" s="586"/>
    </row>
    <row r="464" spans="20:20">
      <c r="T464" s="586"/>
    </row>
    <row r="465" spans="20:20">
      <c r="T465" s="586"/>
    </row>
    <row r="466" spans="20:20">
      <c r="T466" s="586"/>
    </row>
    <row r="467" spans="20:20">
      <c r="T467" s="586"/>
    </row>
    <row r="468" spans="20:20">
      <c r="T468" s="586"/>
    </row>
    <row r="469" spans="20:20">
      <c r="T469" s="586"/>
    </row>
    <row r="470" spans="20:20">
      <c r="T470" s="586"/>
    </row>
    <row r="471" spans="20:20">
      <c r="T471" s="586"/>
    </row>
    <row r="472" spans="20:20">
      <c r="T472" s="586"/>
    </row>
    <row r="473" spans="20:20">
      <c r="T473" s="586"/>
    </row>
    <row r="474" spans="20:20">
      <c r="T474" s="586"/>
    </row>
    <row r="475" spans="20:20">
      <c r="T475" s="586"/>
    </row>
    <row r="476" spans="20:20">
      <c r="T476" s="586"/>
    </row>
    <row r="477" spans="20:20">
      <c r="T477" s="586"/>
    </row>
    <row r="478" spans="20:20">
      <c r="T478" s="586"/>
    </row>
    <row r="479" spans="20:20">
      <c r="T479" s="586"/>
    </row>
    <row r="480" spans="20:20">
      <c r="T480" s="586"/>
    </row>
    <row r="481" spans="20:20">
      <c r="T481" s="586"/>
    </row>
    <row r="482" spans="20:20">
      <c r="T482" s="586"/>
    </row>
    <row r="483" spans="20:20">
      <c r="T483" s="586"/>
    </row>
    <row r="484" spans="20:20">
      <c r="T484" s="586"/>
    </row>
    <row r="485" spans="20:20">
      <c r="T485" s="586"/>
    </row>
    <row r="486" spans="20:20">
      <c r="T486" s="586"/>
    </row>
    <row r="487" spans="20:20">
      <c r="T487" s="586"/>
    </row>
    <row r="488" spans="20:20">
      <c r="T488" s="586"/>
    </row>
    <row r="489" spans="20:20">
      <c r="T489" s="586"/>
    </row>
    <row r="490" spans="20:20">
      <c r="T490" s="586"/>
    </row>
    <row r="491" spans="20:20">
      <c r="T491" s="586"/>
    </row>
    <row r="492" spans="20:20">
      <c r="T492" s="586"/>
    </row>
    <row r="493" spans="20:20">
      <c r="T493" s="586"/>
    </row>
    <row r="494" spans="20:20">
      <c r="T494" s="586"/>
    </row>
    <row r="495" spans="20:20">
      <c r="T495" s="586"/>
    </row>
    <row r="496" spans="20:20">
      <c r="T496" s="586"/>
    </row>
    <row r="497" spans="20:20">
      <c r="T497" s="586"/>
    </row>
    <row r="498" spans="20:20">
      <c r="T498" s="586"/>
    </row>
    <row r="499" spans="20:20">
      <c r="T499" s="586"/>
    </row>
    <row r="500" spans="20:20">
      <c r="T500" s="586"/>
    </row>
    <row r="501" spans="20:20">
      <c r="T501" s="586"/>
    </row>
    <row r="502" spans="20:20">
      <c r="T502" s="586"/>
    </row>
    <row r="503" spans="20:20">
      <c r="T503" s="586"/>
    </row>
    <row r="504" spans="20:20">
      <c r="T504" s="586"/>
    </row>
    <row r="505" spans="20:20">
      <c r="T505" s="586"/>
    </row>
    <row r="506" spans="20:20">
      <c r="T506" s="586"/>
    </row>
    <row r="507" spans="20:20">
      <c r="T507" s="586"/>
    </row>
    <row r="508" spans="20:20">
      <c r="T508" s="586"/>
    </row>
    <row r="509" spans="20:20">
      <c r="T509" s="586"/>
    </row>
    <row r="510" spans="20:20">
      <c r="T510" s="586"/>
    </row>
    <row r="511" spans="20:20">
      <c r="T511" s="586"/>
    </row>
    <row r="512" spans="20:20">
      <c r="T512" s="586"/>
    </row>
    <row r="513" spans="20:20">
      <c r="T513" s="586"/>
    </row>
    <row r="514" spans="20:20">
      <c r="T514" s="586"/>
    </row>
    <row r="515" spans="20:20">
      <c r="T515" s="586"/>
    </row>
    <row r="516" spans="20:20">
      <c r="T516" s="586"/>
    </row>
    <row r="517" spans="20:20">
      <c r="T517" s="586"/>
    </row>
    <row r="518" spans="20:20">
      <c r="T518" s="586"/>
    </row>
    <row r="519" spans="20:20">
      <c r="T519" s="586"/>
    </row>
    <row r="520" spans="20:20">
      <c r="T520" s="586"/>
    </row>
    <row r="521" spans="20:20">
      <c r="T521" s="586"/>
    </row>
    <row r="522" spans="20:20">
      <c r="T522" s="586"/>
    </row>
    <row r="523" spans="20:20">
      <c r="T523" s="586"/>
    </row>
    <row r="524" spans="20:20">
      <c r="T524" s="586"/>
    </row>
    <row r="525" spans="20:20">
      <c r="T525" s="586"/>
    </row>
    <row r="526" spans="20:20">
      <c r="T526" s="586"/>
    </row>
    <row r="527" spans="20:20">
      <c r="T527" s="586"/>
    </row>
    <row r="528" spans="20:20">
      <c r="T528" s="586"/>
    </row>
    <row r="529" spans="20:20">
      <c r="T529" s="586"/>
    </row>
    <row r="530" spans="20:20">
      <c r="T530" s="586"/>
    </row>
    <row r="531" spans="20:20">
      <c r="T531" s="586"/>
    </row>
    <row r="532" spans="20:20">
      <c r="T532" s="586"/>
    </row>
    <row r="533" spans="20:20">
      <c r="T533" s="586"/>
    </row>
    <row r="534" spans="20:20">
      <c r="T534" s="586"/>
    </row>
    <row r="535" spans="20:20">
      <c r="T535" s="586"/>
    </row>
    <row r="536" spans="20:20">
      <c r="T536" s="586"/>
    </row>
    <row r="537" spans="20:20">
      <c r="T537" s="586"/>
    </row>
    <row r="538" spans="20:20">
      <c r="T538" s="586"/>
    </row>
    <row r="539" spans="20:20">
      <c r="T539" s="586"/>
    </row>
    <row r="540" spans="20:20">
      <c r="T540" s="586"/>
    </row>
    <row r="541" spans="20:20">
      <c r="T541" s="586"/>
    </row>
    <row r="542" spans="20:20">
      <c r="T542" s="586"/>
    </row>
    <row r="543" spans="20:20">
      <c r="T543" s="586"/>
    </row>
    <row r="544" spans="20:20">
      <c r="T544" s="586"/>
    </row>
    <row r="545" spans="20:20">
      <c r="T545" s="586"/>
    </row>
    <row r="546" spans="20:20">
      <c r="T546" s="586"/>
    </row>
    <row r="547" spans="20:20">
      <c r="T547" s="586"/>
    </row>
    <row r="548" spans="20:20">
      <c r="T548" s="586"/>
    </row>
    <row r="549" spans="20:20">
      <c r="T549" s="586"/>
    </row>
    <row r="550" spans="20:20">
      <c r="T550" s="586"/>
    </row>
    <row r="551" spans="20:20">
      <c r="T551" s="586"/>
    </row>
    <row r="552" spans="20:20">
      <c r="T552" s="586"/>
    </row>
    <row r="553" spans="20:20">
      <c r="T553" s="586"/>
    </row>
    <row r="554" spans="20:20">
      <c r="T554" s="586"/>
    </row>
    <row r="555" spans="20:20">
      <c r="T555" s="586"/>
    </row>
    <row r="556" spans="20:20">
      <c r="T556" s="586"/>
    </row>
    <row r="557" spans="20:20">
      <c r="T557" s="586"/>
    </row>
    <row r="558" spans="20:20">
      <c r="T558" s="586"/>
    </row>
    <row r="559" spans="20:20">
      <c r="T559" s="586"/>
    </row>
    <row r="560" spans="20:20">
      <c r="T560" s="586"/>
    </row>
    <row r="561" spans="20:20">
      <c r="T561" s="586"/>
    </row>
    <row r="562" spans="20:20">
      <c r="T562" s="586"/>
    </row>
    <row r="563" spans="20:20">
      <c r="T563" s="586"/>
    </row>
    <row r="564" spans="20:20">
      <c r="T564" s="586"/>
    </row>
    <row r="565" spans="20:20">
      <c r="T565" s="586"/>
    </row>
    <row r="566" spans="20:20">
      <c r="T566" s="586"/>
    </row>
    <row r="567" spans="20:20">
      <c r="T567" s="586"/>
    </row>
    <row r="568" spans="20:20">
      <c r="T568" s="586"/>
    </row>
    <row r="569" spans="20:20">
      <c r="T569" s="586"/>
    </row>
    <row r="570" spans="20:20">
      <c r="T570" s="586"/>
    </row>
    <row r="571" spans="20:20">
      <c r="T571" s="586"/>
    </row>
    <row r="572" spans="20:20">
      <c r="T572" s="586"/>
    </row>
    <row r="573" spans="20:20">
      <c r="T573" s="586"/>
    </row>
    <row r="574" spans="20:20">
      <c r="T574" s="586"/>
    </row>
    <row r="575" spans="20:20">
      <c r="T575" s="586"/>
    </row>
    <row r="576" spans="20:20">
      <c r="T576" s="586"/>
    </row>
    <row r="577" spans="20:20">
      <c r="T577" s="586"/>
    </row>
    <row r="578" spans="20:20">
      <c r="T578" s="586"/>
    </row>
    <row r="579" spans="20:20">
      <c r="T579" s="586"/>
    </row>
    <row r="580" spans="20:20">
      <c r="T580" s="586"/>
    </row>
    <row r="581" spans="20:20">
      <c r="T581" s="586"/>
    </row>
    <row r="582" spans="20:20">
      <c r="T582" s="586"/>
    </row>
    <row r="583" spans="20:20">
      <c r="T583" s="586"/>
    </row>
    <row r="584" spans="20:20">
      <c r="T584" s="586"/>
    </row>
    <row r="585" spans="20:20">
      <c r="T585" s="586"/>
    </row>
    <row r="586" spans="20:20">
      <c r="T586" s="586"/>
    </row>
    <row r="587" spans="20:20">
      <c r="T587" s="586"/>
    </row>
    <row r="588" spans="20:20">
      <c r="T588" s="586"/>
    </row>
    <row r="589" spans="20:20">
      <c r="T589" s="586"/>
    </row>
    <row r="590" spans="20:20">
      <c r="T590" s="586"/>
    </row>
    <row r="591" spans="20:20">
      <c r="T591" s="586"/>
    </row>
    <row r="592" spans="20:20">
      <c r="T592" s="586"/>
    </row>
    <row r="593" spans="20:20">
      <c r="T593" s="586"/>
    </row>
    <row r="594" spans="20:20">
      <c r="T594" s="586"/>
    </row>
    <row r="595" spans="20:20">
      <c r="T595" s="586"/>
    </row>
    <row r="596" spans="20:20">
      <c r="T596" s="586"/>
    </row>
    <row r="597" spans="20:20">
      <c r="T597" s="586"/>
    </row>
    <row r="598" spans="20:20">
      <c r="T598" s="586"/>
    </row>
    <row r="599" spans="20:20">
      <c r="T599" s="586"/>
    </row>
    <row r="600" spans="20:20">
      <c r="T600" s="586"/>
    </row>
    <row r="601" spans="20:20">
      <c r="T601" s="586"/>
    </row>
    <row r="602" spans="20:20">
      <c r="T602" s="586"/>
    </row>
    <row r="603" spans="20:20">
      <c r="T603" s="586"/>
    </row>
    <row r="604" spans="20:20">
      <c r="T604" s="586"/>
    </row>
    <row r="605" spans="20:20">
      <c r="T605" s="586"/>
    </row>
    <row r="606" spans="20:20">
      <c r="T606" s="586"/>
    </row>
    <row r="607" spans="20:20">
      <c r="T607" s="586"/>
    </row>
    <row r="608" spans="20:20">
      <c r="T608" s="586"/>
    </row>
    <row r="609" spans="20:20">
      <c r="T609" s="586"/>
    </row>
    <row r="610" spans="20:20">
      <c r="T610" s="586"/>
    </row>
    <row r="611" spans="20:20">
      <c r="T611" s="586"/>
    </row>
    <row r="612" spans="20:20">
      <c r="T612" s="586"/>
    </row>
    <row r="613" spans="20:20">
      <c r="T613" s="586"/>
    </row>
    <row r="614" spans="20:20">
      <c r="T614" s="586"/>
    </row>
    <row r="615" spans="20:20">
      <c r="T615" s="586"/>
    </row>
    <row r="616" spans="20:20">
      <c r="T616" s="586"/>
    </row>
    <row r="617" spans="20:20">
      <c r="T617" s="586"/>
    </row>
    <row r="618" spans="20:20">
      <c r="T618" s="586"/>
    </row>
    <row r="619" spans="20:20">
      <c r="T619" s="586"/>
    </row>
    <row r="620" spans="20:20">
      <c r="T620" s="586"/>
    </row>
    <row r="621" spans="20:20">
      <c r="T621" s="586"/>
    </row>
    <row r="622" spans="20:20">
      <c r="T622" s="586"/>
    </row>
    <row r="623" spans="20:20">
      <c r="T623" s="586"/>
    </row>
    <row r="624" spans="20:20">
      <c r="T624" s="586"/>
    </row>
    <row r="625" spans="20:20">
      <c r="T625" s="586"/>
    </row>
    <row r="626" spans="20:20">
      <c r="T626" s="586"/>
    </row>
    <row r="627" spans="20:20">
      <c r="T627" s="586"/>
    </row>
    <row r="628" spans="20:20">
      <c r="T628" s="586"/>
    </row>
    <row r="629" spans="20:20">
      <c r="T629" s="586"/>
    </row>
    <row r="630" spans="20:20">
      <c r="T630" s="586"/>
    </row>
    <row r="631" spans="20:20">
      <c r="T631" s="586"/>
    </row>
    <row r="632" spans="20:20">
      <c r="T632" s="586"/>
    </row>
    <row r="633" spans="20:20">
      <c r="T633" s="586"/>
    </row>
    <row r="634" spans="20:20">
      <c r="T634" s="586"/>
    </row>
    <row r="635" spans="20:20">
      <c r="T635" s="586"/>
    </row>
    <row r="636" spans="20:20">
      <c r="T636" s="586"/>
    </row>
    <row r="637" spans="20:20">
      <c r="T637" s="586"/>
    </row>
    <row r="638" spans="20:20">
      <c r="T638" s="586"/>
    </row>
    <row r="639" spans="20:20">
      <c r="T639" s="586"/>
    </row>
    <row r="640" spans="20:20">
      <c r="T640" s="586"/>
    </row>
    <row r="641" spans="20:20">
      <c r="T641" s="586"/>
    </row>
    <row r="642" spans="20:20">
      <c r="T642" s="586"/>
    </row>
    <row r="643" spans="20:20">
      <c r="T643" s="586"/>
    </row>
    <row r="644" spans="20:20">
      <c r="T644" s="586"/>
    </row>
    <row r="645" spans="20:20">
      <c r="T645" s="586"/>
    </row>
    <row r="646" spans="20:20">
      <c r="T646" s="586"/>
    </row>
    <row r="647" spans="20:20">
      <c r="T647" s="586"/>
    </row>
    <row r="648" spans="20:20">
      <c r="T648" s="586"/>
    </row>
    <row r="649" spans="20:20">
      <c r="T649" s="586"/>
    </row>
    <row r="650" spans="20:20">
      <c r="T650" s="586"/>
    </row>
    <row r="651" spans="20:20">
      <c r="T651" s="586"/>
    </row>
    <row r="652" spans="20:20">
      <c r="T652" s="586"/>
    </row>
    <row r="653" spans="20:20">
      <c r="T653" s="586"/>
    </row>
    <row r="654" spans="20:20">
      <c r="T654" s="586"/>
    </row>
    <row r="655" spans="20:20">
      <c r="T655" s="586"/>
    </row>
    <row r="656" spans="20:20">
      <c r="T656" s="586"/>
    </row>
    <row r="657" spans="20:20">
      <c r="T657" s="586"/>
    </row>
    <row r="658" spans="20:20">
      <c r="T658" s="586"/>
    </row>
    <row r="659" spans="20:20">
      <c r="T659" s="586"/>
    </row>
    <row r="660" spans="20:20">
      <c r="T660" s="586"/>
    </row>
    <row r="661" spans="20:20">
      <c r="T661" s="586"/>
    </row>
    <row r="662" spans="20:20">
      <c r="T662" s="586"/>
    </row>
    <row r="663" spans="20:20">
      <c r="T663" s="586"/>
    </row>
    <row r="664" spans="20:20">
      <c r="T664" s="586"/>
    </row>
    <row r="665" spans="20:20">
      <c r="T665" s="586"/>
    </row>
    <row r="666" spans="20:20">
      <c r="T666" s="586"/>
    </row>
    <row r="667" spans="20:20">
      <c r="T667" s="586"/>
    </row>
    <row r="668" spans="20:20">
      <c r="T668" s="586"/>
    </row>
    <row r="669" spans="20:20">
      <c r="T669" s="586"/>
    </row>
    <row r="670" spans="20:20">
      <c r="T670" s="586"/>
    </row>
    <row r="671" spans="20:20">
      <c r="T671" s="586"/>
    </row>
    <row r="672" spans="20:20">
      <c r="T672" s="586"/>
    </row>
    <row r="673" spans="20:20">
      <c r="T673" s="586"/>
    </row>
    <row r="674" spans="20:20">
      <c r="T674" s="586"/>
    </row>
    <row r="675" spans="20:20">
      <c r="T675" s="586"/>
    </row>
    <row r="676" spans="20:20">
      <c r="T676" s="586"/>
    </row>
    <row r="677" spans="20:20">
      <c r="T677" s="586"/>
    </row>
    <row r="678" spans="20:20">
      <c r="T678" s="586"/>
    </row>
    <row r="679" spans="20:20">
      <c r="T679" s="586"/>
    </row>
    <row r="680" spans="20:20">
      <c r="T680" s="586"/>
    </row>
    <row r="681" spans="20:20">
      <c r="T681" s="586"/>
    </row>
    <row r="682" spans="20:20">
      <c r="T682" s="586"/>
    </row>
    <row r="683" spans="20:20">
      <c r="T683" s="586"/>
    </row>
    <row r="684" spans="20:20">
      <c r="T684" s="586"/>
    </row>
    <row r="685" spans="20:20">
      <c r="T685" s="586"/>
    </row>
    <row r="686" spans="20:20">
      <c r="T686" s="586"/>
    </row>
    <row r="687" spans="20:20">
      <c r="T687" s="586"/>
    </row>
    <row r="688" spans="20:20">
      <c r="T688" s="586"/>
    </row>
    <row r="689" spans="20:20">
      <c r="T689" s="586"/>
    </row>
    <row r="690" spans="20:20">
      <c r="T690" s="586"/>
    </row>
    <row r="691" spans="20:20">
      <c r="T691" s="586"/>
    </row>
    <row r="692" spans="20:20">
      <c r="T692" s="586"/>
    </row>
    <row r="693" spans="20:20">
      <c r="T693" s="586"/>
    </row>
    <row r="694" spans="20:20">
      <c r="T694" s="586"/>
    </row>
    <row r="695" spans="20:20">
      <c r="T695" s="586"/>
    </row>
    <row r="696" spans="20:20">
      <c r="T696" s="586"/>
    </row>
    <row r="697" spans="20:20">
      <c r="T697" s="586"/>
    </row>
    <row r="698" spans="20:20">
      <c r="T698" s="586"/>
    </row>
    <row r="699" spans="20:20">
      <c r="T699" s="586"/>
    </row>
    <row r="700" spans="20:20">
      <c r="T700" s="586"/>
    </row>
    <row r="701" spans="20:20">
      <c r="T701" s="586"/>
    </row>
    <row r="702" spans="20:20">
      <c r="T702" s="586"/>
    </row>
    <row r="703" spans="20:20">
      <c r="T703" s="586"/>
    </row>
    <row r="704" spans="20:20">
      <c r="T704" s="586"/>
    </row>
    <row r="705" spans="20:20">
      <c r="T705" s="586"/>
    </row>
    <row r="706" spans="20:20">
      <c r="T706" s="586"/>
    </row>
    <row r="707" spans="20:20">
      <c r="T707" s="586"/>
    </row>
    <row r="708" spans="20:20">
      <c r="T708" s="586"/>
    </row>
    <row r="709" spans="20:20">
      <c r="T709" s="586"/>
    </row>
    <row r="710" spans="20:20">
      <c r="T710" s="586"/>
    </row>
    <row r="711" spans="20:20">
      <c r="T711" s="586"/>
    </row>
    <row r="712" spans="20:20">
      <c r="T712" s="586"/>
    </row>
    <row r="713" spans="20:20">
      <c r="T713" s="586"/>
    </row>
    <row r="714" spans="20:20">
      <c r="T714" s="586"/>
    </row>
    <row r="715" spans="20:20">
      <c r="T715" s="586"/>
    </row>
    <row r="716" spans="20:20">
      <c r="T716" s="586"/>
    </row>
    <row r="717" spans="20:20">
      <c r="T717" s="586"/>
    </row>
    <row r="718" spans="20:20">
      <c r="T718" s="586"/>
    </row>
    <row r="719" spans="20:20">
      <c r="T719" s="586"/>
    </row>
    <row r="720" spans="20:20">
      <c r="T720" s="586"/>
    </row>
    <row r="721" spans="20:20">
      <c r="T721" s="586"/>
    </row>
    <row r="722" spans="20:20">
      <c r="T722" s="586"/>
    </row>
    <row r="723" spans="20:20">
      <c r="T723" s="586"/>
    </row>
    <row r="724" spans="20:20">
      <c r="T724" s="586"/>
    </row>
    <row r="725" spans="20:20">
      <c r="T725" s="586"/>
    </row>
    <row r="726" spans="20:20">
      <c r="T726" s="586"/>
    </row>
    <row r="727" spans="20:20">
      <c r="T727" s="586"/>
    </row>
    <row r="728" spans="20:20">
      <c r="T728" s="586"/>
    </row>
    <row r="729" spans="20:20">
      <c r="T729" s="586"/>
    </row>
    <row r="730" spans="20:20">
      <c r="T730" s="586"/>
    </row>
    <row r="731" spans="20:20">
      <c r="T731" s="586"/>
    </row>
    <row r="732" spans="20:20">
      <c r="T732" s="586"/>
    </row>
    <row r="733" spans="20:20">
      <c r="T733" s="586"/>
    </row>
    <row r="734" spans="20:20">
      <c r="T734" s="586"/>
    </row>
    <row r="735" spans="20:20">
      <c r="T735" s="586"/>
    </row>
    <row r="736" spans="20:20">
      <c r="T736" s="586"/>
    </row>
    <row r="737" spans="20:20">
      <c r="T737" s="586"/>
    </row>
    <row r="738" spans="20:20">
      <c r="T738" s="586"/>
    </row>
    <row r="739" spans="20:20">
      <c r="T739" s="586"/>
    </row>
    <row r="740" spans="20:20">
      <c r="T740" s="586"/>
    </row>
    <row r="741" spans="20:20">
      <c r="T741" s="586"/>
    </row>
    <row r="742" spans="20:20">
      <c r="T742" s="586"/>
    </row>
    <row r="743" spans="20:20">
      <c r="T743" s="586"/>
    </row>
    <row r="744" spans="20:20">
      <c r="T744" s="586"/>
    </row>
    <row r="745" spans="20:20">
      <c r="T745" s="586"/>
    </row>
    <row r="746" spans="20:20">
      <c r="T746" s="586"/>
    </row>
    <row r="747" spans="20:20">
      <c r="T747" s="586"/>
    </row>
    <row r="748" spans="20:20">
      <c r="T748" s="586"/>
    </row>
    <row r="749" spans="20:20">
      <c r="T749" s="586"/>
    </row>
    <row r="750" spans="20:20">
      <c r="T750" s="586"/>
    </row>
    <row r="751" spans="20:20">
      <c r="T751" s="586"/>
    </row>
    <row r="752" spans="20:20">
      <c r="T752" s="586"/>
    </row>
    <row r="753" spans="20:20">
      <c r="T753" s="586"/>
    </row>
    <row r="754" spans="20:20">
      <c r="T754" s="586"/>
    </row>
    <row r="755" spans="20:20">
      <c r="T755" s="586"/>
    </row>
    <row r="756" spans="20:20">
      <c r="T756" s="586"/>
    </row>
    <row r="757" spans="20:20">
      <c r="T757" s="586"/>
    </row>
    <row r="758" spans="20:20">
      <c r="T758" s="586"/>
    </row>
    <row r="759" spans="20:20">
      <c r="T759" s="586"/>
    </row>
    <row r="760" spans="20:20">
      <c r="T760" s="586"/>
    </row>
    <row r="761" spans="20:20">
      <c r="T761" s="586"/>
    </row>
    <row r="762" spans="20:20">
      <c r="T762" s="586"/>
    </row>
    <row r="763" spans="20:20">
      <c r="T763" s="586"/>
    </row>
    <row r="764" spans="20:20">
      <c r="T764" s="586"/>
    </row>
    <row r="765" spans="20:20">
      <c r="T765" s="586"/>
    </row>
    <row r="766" spans="20:20">
      <c r="T766" s="586"/>
    </row>
    <row r="767" spans="20:20">
      <c r="T767" s="586"/>
    </row>
    <row r="768" spans="20:20">
      <c r="T768" s="586"/>
    </row>
    <row r="769" spans="20:20">
      <c r="T769" s="586"/>
    </row>
    <row r="770" spans="20:20">
      <c r="T770" s="586"/>
    </row>
    <row r="771" spans="20:20">
      <c r="T771" s="586"/>
    </row>
    <row r="772" spans="20:20">
      <c r="T772" s="586"/>
    </row>
    <row r="773" spans="20:20">
      <c r="T773" s="586"/>
    </row>
    <row r="774" spans="20:20">
      <c r="T774" s="586"/>
    </row>
    <row r="775" spans="20:20">
      <c r="T775" s="586"/>
    </row>
    <row r="776" spans="20:20">
      <c r="T776" s="586"/>
    </row>
    <row r="777" spans="20:20">
      <c r="T777" s="586"/>
    </row>
    <row r="778" spans="20:20">
      <c r="T778" s="586"/>
    </row>
    <row r="779" spans="20:20">
      <c r="T779" s="586"/>
    </row>
    <row r="780" spans="20:20">
      <c r="T780" s="586"/>
    </row>
    <row r="781" spans="20:20">
      <c r="T781" s="586"/>
    </row>
    <row r="782" spans="20:20">
      <c r="T782" s="586"/>
    </row>
    <row r="783" spans="20:20">
      <c r="T783" s="586"/>
    </row>
    <row r="784" spans="20:20">
      <c r="T784" s="586"/>
    </row>
    <row r="785" spans="20:20">
      <c r="T785" s="586"/>
    </row>
    <row r="786" spans="20:20">
      <c r="T786" s="586"/>
    </row>
    <row r="787" spans="20:20">
      <c r="T787" s="586"/>
    </row>
    <row r="788" spans="20:20">
      <c r="T788" s="586"/>
    </row>
    <row r="789" spans="20:20">
      <c r="T789" s="586"/>
    </row>
    <row r="790" spans="20:20">
      <c r="T790" s="586"/>
    </row>
    <row r="791" spans="20:20">
      <c r="T791" s="586"/>
    </row>
    <row r="792" spans="20:20">
      <c r="T792" s="586"/>
    </row>
    <row r="793" spans="20:20">
      <c r="T793" s="586"/>
    </row>
    <row r="794" spans="20:20">
      <c r="T794" s="586"/>
    </row>
    <row r="795" spans="20:20">
      <c r="T795" s="586"/>
    </row>
    <row r="796" spans="20:20">
      <c r="T796" s="586"/>
    </row>
    <row r="797" spans="20:20">
      <c r="T797" s="586"/>
    </row>
    <row r="798" spans="20:20">
      <c r="T798" s="586"/>
    </row>
    <row r="799" spans="20:20">
      <c r="T799" s="586"/>
    </row>
    <row r="800" spans="20:20">
      <c r="T800" s="586"/>
    </row>
    <row r="801" spans="20:20">
      <c r="T801" s="586"/>
    </row>
    <row r="802" spans="20:20">
      <c r="T802" s="586"/>
    </row>
    <row r="803" spans="20:20">
      <c r="T803" s="586"/>
    </row>
    <row r="804" spans="20:20">
      <c r="T804" s="586"/>
    </row>
    <row r="805" spans="20:20">
      <c r="T805" s="586"/>
    </row>
    <row r="806" spans="20:20">
      <c r="T806" s="586"/>
    </row>
    <row r="807" spans="20:20">
      <c r="T807" s="586"/>
    </row>
    <row r="808" spans="20:20">
      <c r="T808" s="586"/>
    </row>
    <row r="809" spans="20:20">
      <c r="T809" s="586"/>
    </row>
    <row r="810" spans="20:20">
      <c r="T810" s="586"/>
    </row>
    <row r="811" spans="20:20">
      <c r="T811" s="586"/>
    </row>
    <row r="812" spans="20:20">
      <c r="T812" s="586"/>
    </row>
    <row r="813" spans="20:20">
      <c r="T813" s="586"/>
    </row>
    <row r="814" spans="20:20">
      <c r="T814" s="586"/>
    </row>
    <row r="815" spans="20:20">
      <c r="T815" s="586"/>
    </row>
    <row r="816" spans="20:20">
      <c r="T816" s="586"/>
    </row>
    <row r="817" spans="20:20">
      <c r="T817" s="586"/>
    </row>
    <row r="818" spans="20:20">
      <c r="T818" s="586"/>
    </row>
    <row r="819" spans="20:20">
      <c r="T819" s="586"/>
    </row>
    <row r="820" spans="20:20">
      <c r="T820" s="586"/>
    </row>
    <row r="821" spans="20:20">
      <c r="T821" s="586"/>
    </row>
    <row r="822" spans="20:20">
      <c r="T822" s="586"/>
    </row>
    <row r="823" spans="20:20">
      <c r="T823" s="586"/>
    </row>
    <row r="824" spans="20:20">
      <c r="T824" s="586"/>
    </row>
    <row r="825" spans="20:20">
      <c r="T825" s="586"/>
    </row>
    <row r="826" spans="20:20">
      <c r="T826" s="586"/>
    </row>
    <row r="827" spans="20:20">
      <c r="T827" s="586"/>
    </row>
    <row r="828" spans="20:20">
      <c r="T828" s="586"/>
    </row>
    <row r="829" spans="20:20">
      <c r="T829" s="586"/>
    </row>
    <row r="830" spans="20:20">
      <c r="T830" s="586"/>
    </row>
    <row r="831" spans="20:20">
      <c r="T831" s="586"/>
    </row>
    <row r="832" spans="20:20">
      <c r="T832" s="586"/>
    </row>
    <row r="833" spans="20:20">
      <c r="T833" s="586"/>
    </row>
    <row r="834" spans="20:20">
      <c r="T834" s="586"/>
    </row>
    <row r="835" spans="20:20">
      <c r="T835" s="586"/>
    </row>
    <row r="836" spans="20:20">
      <c r="T836" s="586"/>
    </row>
    <row r="837" spans="20:20">
      <c r="T837" s="586"/>
    </row>
    <row r="838" spans="20:20">
      <c r="T838" s="586"/>
    </row>
    <row r="839" spans="20:20">
      <c r="T839" s="586"/>
    </row>
    <row r="840" spans="20:20">
      <c r="T840" s="586"/>
    </row>
    <row r="841" spans="20:20">
      <c r="T841" s="586"/>
    </row>
    <row r="842" spans="20:20">
      <c r="T842" s="586"/>
    </row>
    <row r="843" spans="20:20">
      <c r="T843" s="586"/>
    </row>
    <row r="844" spans="20:20">
      <c r="T844" s="586"/>
    </row>
    <row r="845" spans="20:20">
      <c r="T845" s="586"/>
    </row>
    <row r="846" spans="20:20">
      <c r="T846" s="586"/>
    </row>
    <row r="847" spans="20:20">
      <c r="T847" s="586"/>
    </row>
    <row r="848" spans="20:20">
      <c r="T848" s="586"/>
    </row>
    <row r="849" spans="20:20">
      <c r="T849" s="586"/>
    </row>
    <row r="850" spans="20:20">
      <c r="T850" s="586"/>
    </row>
    <row r="851" spans="20:20">
      <c r="T851" s="586"/>
    </row>
    <row r="852" spans="20:20">
      <c r="T852" s="586"/>
    </row>
    <row r="853" spans="20:20">
      <c r="T853" s="586"/>
    </row>
    <row r="854" spans="20:20">
      <c r="T854" s="586"/>
    </row>
    <row r="855" spans="20:20">
      <c r="T855" s="586"/>
    </row>
    <row r="856" spans="20:20">
      <c r="T856" s="586"/>
    </row>
    <row r="857" spans="20:20">
      <c r="T857" s="586"/>
    </row>
    <row r="858" spans="20:20">
      <c r="T858" s="586"/>
    </row>
    <row r="859" spans="20:20">
      <c r="T859" s="586"/>
    </row>
    <row r="860" spans="20:20">
      <c r="T860" s="586"/>
    </row>
    <row r="861" spans="20:20">
      <c r="T861" s="586"/>
    </row>
    <row r="862" spans="20:20">
      <c r="T862" s="586"/>
    </row>
    <row r="863" spans="20:20">
      <c r="T863" s="586"/>
    </row>
    <row r="864" spans="20:20">
      <c r="T864" s="586"/>
    </row>
    <row r="865" spans="20:20">
      <c r="T865" s="586"/>
    </row>
    <row r="866" spans="20:20">
      <c r="T866" s="586"/>
    </row>
    <row r="867" spans="20:20">
      <c r="T867" s="586"/>
    </row>
    <row r="868" spans="20:20">
      <c r="T868" s="586"/>
    </row>
    <row r="869" spans="20:20">
      <c r="T869" s="586"/>
    </row>
    <row r="870" spans="20:20">
      <c r="T870" s="586"/>
    </row>
    <row r="871" spans="20:20">
      <c r="T871" s="586"/>
    </row>
    <row r="872" spans="20:20">
      <c r="T872" s="586"/>
    </row>
    <row r="873" spans="20:20">
      <c r="T873" s="586"/>
    </row>
    <row r="874" spans="20:20">
      <c r="T874" s="586"/>
    </row>
    <row r="875" spans="20:20">
      <c r="T875" s="586"/>
    </row>
    <row r="876" spans="20:20">
      <c r="T876" s="586"/>
    </row>
    <row r="877" spans="20:20">
      <c r="T877" s="586"/>
    </row>
    <row r="878" spans="20:20">
      <c r="T878" s="586"/>
    </row>
    <row r="879" spans="20:20">
      <c r="T879" s="586"/>
    </row>
    <row r="880" spans="20:20">
      <c r="T880" s="586"/>
    </row>
    <row r="881" spans="20:20">
      <c r="T881" s="586"/>
    </row>
    <row r="882" spans="20:20">
      <c r="T882" s="586"/>
    </row>
    <row r="883" spans="20:20">
      <c r="T883" s="586"/>
    </row>
    <row r="884" spans="20:20">
      <c r="T884" s="586"/>
    </row>
    <row r="885" spans="20:20">
      <c r="T885" s="586"/>
    </row>
    <row r="886" spans="20:20">
      <c r="T886" s="586"/>
    </row>
    <row r="887" spans="20:20">
      <c r="T887" s="586"/>
    </row>
    <row r="888" spans="20:20">
      <c r="T888" s="586"/>
    </row>
    <row r="889" spans="20:20">
      <c r="T889" s="586"/>
    </row>
    <row r="890" spans="20:20">
      <c r="T890" s="586"/>
    </row>
    <row r="891" spans="20:20">
      <c r="T891" s="586"/>
    </row>
    <row r="892" spans="20:20">
      <c r="T892" s="586"/>
    </row>
    <row r="893" spans="20:20">
      <c r="T893" s="586"/>
    </row>
    <row r="894" spans="20:20">
      <c r="T894" s="586"/>
    </row>
    <row r="895" spans="20:20">
      <c r="T895" s="586"/>
    </row>
    <row r="896" spans="20:20">
      <c r="T896" s="586"/>
    </row>
    <row r="897" spans="20:20">
      <c r="T897" s="586"/>
    </row>
    <row r="898" spans="20:20">
      <c r="T898" s="586"/>
    </row>
    <row r="899" spans="20:20">
      <c r="T899" s="586"/>
    </row>
    <row r="900" spans="20:20">
      <c r="T900" s="586"/>
    </row>
    <row r="901" spans="20:20">
      <c r="T901" s="586"/>
    </row>
    <row r="902" spans="20:20">
      <c r="T902" s="586"/>
    </row>
    <row r="903" spans="20:20">
      <c r="T903" s="586"/>
    </row>
    <row r="904" spans="20:20">
      <c r="T904" s="586"/>
    </row>
    <row r="905" spans="20:20">
      <c r="T905" s="586"/>
    </row>
    <row r="906" spans="20:20">
      <c r="T906" s="586"/>
    </row>
    <row r="907" spans="20:20">
      <c r="T907" s="586"/>
    </row>
    <row r="908" spans="20:20">
      <c r="T908" s="586"/>
    </row>
    <row r="909" spans="20:20">
      <c r="T909" s="586"/>
    </row>
    <row r="910" spans="20:20">
      <c r="T910" s="586"/>
    </row>
    <row r="911" spans="20:20">
      <c r="T911" s="586"/>
    </row>
    <row r="912" spans="20:20">
      <c r="T912" s="586"/>
    </row>
    <row r="913" spans="20:20">
      <c r="T913" s="586"/>
    </row>
    <row r="914" spans="20:20">
      <c r="T914" s="586"/>
    </row>
    <row r="915" spans="20:20">
      <c r="T915" s="586"/>
    </row>
    <row r="916" spans="20:20">
      <c r="T916" s="586"/>
    </row>
    <row r="917" spans="20:20">
      <c r="T917" s="586"/>
    </row>
    <row r="918" spans="20:20">
      <c r="T918" s="586"/>
    </row>
    <row r="919" spans="20:20">
      <c r="T919" s="586"/>
    </row>
    <row r="920" spans="20:20">
      <c r="T920" s="586"/>
    </row>
    <row r="921" spans="20:20">
      <c r="T921" s="586"/>
    </row>
    <row r="922" spans="20:20">
      <c r="T922" s="586"/>
    </row>
    <row r="923" spans="20:20">
      <c r="T923" s="586"/>
    </row>
    <row r="924" spans="20:20">
      <c r="T924" s="586"/>
    </row>
    <row r="925" spans="20:20">
      <c r="T925" s="586"/>
    </row>
    <row r="926" spans="20:20">
      <c r="T926" s="586"/>
    </row>
    <row r="927" spans="20:20">
      <c r="T927" s="586"/>
    </row>
    <row r="928" spans="20:20">
      <c r="T928" s="586"/>
    </row>
    <row r="929" spans="20:20">
      <c r="T929" s="586"/>
    </row>
    <row r="930" spans="20:20">
      <c r="T930" s="586"/>
    </row>
    <row r="931" spans="20:20">
      <c r="T931" s="586"/>
    </row>
    <row r="932" spans="20:20">
      <c r="T932" s="586"/>
    </row>
    <row r="933" spans="20:20">
      <c r="T933" s="586"/>
    </row>
    <row r="934" spans="20:20">
      <c r="T934" s="586"/>
    </row>
    <row r="935" spans="20:20">
      <c r="T935" s="586"/>
    </row>
    <row r="936" spans="20:20">
      <c r="T936" s="586"/>
    </row>
    <row r="937" spans="20:20">
      <c r="T937" s="586"/>
    </row>
    <row r="938" spans="20:20">
      <c r="T938" s="586"/>
    </row>
    <row r="939" spans="20:20">
      <c r="T939" s="586"/>
    </row>
    <row r="940" spans="20:20">
      <c r="T940" s="586"/>
    </row>
    <row r="941" spans="20:20">
      <c r="T941" s="586"/>
    </row>
    <row r="942" spans="20:20">
      <c r="T942" s="586"/>
    </row>
    <row r="943" spans="20:20">
      <c r="T943" s="586"/>
    </row>
    <row r="944" spans="20:20">
      <c r="T944" s="586"/>
    </row>
    <row r="945" spans="20:20">
      <c r="T945" s="586"/>
    </row>
    <row r="946" spans="20:20">
      <c r="T946" s="586"/>
    </row>
    <row r="947" spans="20:20">
      <c r="T947" s="586"/>
    </row>
    <row r="948" spans="20:20">
      <c r="T948" s="586"/>
    </row>
    <row r="949" spans="20:20">
      <c r="T949" s="586"/>
    </row>
    <row r="950" spans="20:20">
      <c r="T950" s="586"/>
    </row>
    <row r="951" spans="20:20">
      <c r="T951" s="586"/>
    </row>
    <row r="952" spans="20:20">
      <c r="T952" s="586"/>
    </row>
    <row r="953" spans="20:20">
      <c r="T953" s="586"/>
    </row>
    <row r="954" spans="20:20">
      <c r="T954" s="586"/>
    </row>
    <row r="955" spans="20:20">
      <c r="T955" s="586"/>
    </row>
    <row r="956" spans="20:20">
      <c r="T956" s="586"/>
    </row>
    <row r="957" spans="20:20">
      <c r="T957" s="586"/>
    </row>
    <row r="958" spans="20:20">
      <c r="T958" s="586"/>
    </row>
    <row r="959" spans="20:20">
      <c r="T959" s="586"/>
    </row>
    <row r="960" spans="20:20">
      <c r="T960" s="586"/>
    </row>
    <row r="961" spans="20:20">
      <c r="T961" s="586"/>
    </row>
    <row r="962" spans="20:20">
      <c r="T962" s="586"/>
    </row>
    <row r="963" spans="20:20">
      <c r="T963" s="586"/>
    </row>
    <row r="964" spans="20:20">
      <c r="T964" s="586"/>
    </row>
    <row r="965" spans="20:20">
      <c r="T965" s="586"/>
    </row>
    <row r="966" spans="20:20">
      <c r="T966" s="586"/>
    </row>
    <row r="967" spans="20:20">
      <c r="T967" s="586"/>
    </row>
    <row r="968" spans="20:20">
      <c r="T968" s="586"/>
    </row>
    <row r="969" spans="20:20">
      <c r="T969" s="586"/>
    </row>
    <row r="970" spans="20:20">
      <c r="T970" s="586"/>
    </row>
    <row r="971" spans="20:20">
      <c r="T971" s="586"/>
    </row>
    <row r="972" spans="20:20">
      <c r="T972" s="586"/>
    </row>
    <row r="973" spans="20:20">
      <c r="T973" s="586"/>
    </row>
    <row r="974" spans="20:20">
      <c r="T974" s="586"/>
    </row>
    <row r="975" spans="20:20">
      <c r="T975" s="586"/>
    </row>
    <row r="976" spans="20:20">
      <c r="T976" s="586"/>
    </row>
    <row r="977" spans="20:20">
      <c r="T977" s="586"/>
    </row>
    <row r="978" spans="20:20">
      <c r="T978" s="586"/>
    </row>
    <row r="979" spans="20:20">
      <c r="T979" s="586"/>
    </row>
    <row r="980" spans="20:20">
      <c r="T980" s="586"/>
    </row>
    <row r="981" spans="20:20">
      <c r="T981" s="586"/>
    </row>
    <row r="982" spans="20:20">
      <c r="T982" s="586"/>
    </row>
    <row r="983" spans="20:20">
      <c r="T983" s="586"/>
    </row>
    <row r="984" spans="20:20">
      <c r="T984" s="586"/>
    </row>
    <row r="985" spans="20:20">
      <c r="T985" s="586"/>
    </row>
    <row r="986" spans="20:20">
      <c r="T986" s="586"/>
    </row>
    <row r="987" spans="20:20">
      <c r="T987" s="586"/>
    </row>
    <row r="988" spans="20:20">
      <c r="T988" s="586"/>
    </row>
    <row r="989" spans="20:20">
      <c r="T989" s="586"/>
    </row>
    <row r="990" spans="20:20">
      <c r="T990" s="586"/>
    </row>
    <row r="991" spans="20:20">
      <c r="T991" s="586"/>
    </row>
    <row r="992" spans="20:20">
      <c r="T992" s="586"/>
    </row>
    <row r="993" spans="20:20">
      <c r="T993" s="586"/>
    </row>
    <row r="994" spans="20:20">
      <c r="T994" s="586"/>
    </row>
    <row r="995" spans="20:20">
      <c r="T995" s="586"/>
    </row>
    <row r="996" spans="20:20">
      <c r="T996" s="586"/>
    </row>
    <row r="997" spans="20:20">
      <c r="T997" s="586"/>
    </row>
    <row r="998" spans="20:20">
      <c r="T998" s="586"/>
    </row>
    <row r="999" spans="20:20">
      <c r="T999" s="586"/>
    </row>
    <row r="1000" spans="20:20">
      <c r="T1000" s="586"/>
    </row>
    <row r="1001" spans="20:20">
      <c r="T1001" s="586"/>
    </row>
    <row r="1002" spans="20:20">
      <c r="T1002" s="586"/>
    </row>
    <row r="1003" spans="20:20">
      <c r="T1003" s="586"/>
    </row>
    <row r="1004" spans="20:20">
      <c r="T1004" s="586"/>
    </row>
    <row r="1005" spans="20:20">
      <c r="T1005" s="586"/>
    </row>
    <row r="1006" spans="20:20">
      <c r="T1006" s="586"/>
    </row>
    <row r="1007" spans="20:20">
      <c r="T1007" s="586"/>
    </row>
    <row r="1008" spans="20:20">
      <c r="T1008" s="586"/>
    </row>
    <row r="1009" spans="20:20">
      <c r="T1009" s="586"/>
    </row>
    <row r="1010" spans="20:20">
      <c r="T1010" s="586"/>
    </row>
    <row r="1011" spans="20:20">
      <c r="T1011" s="586"/>
    </row>
    <row r="1012" spans="20:20">
      <c r="T1012" s="586"/>
    </row>
    <row r="1013" spans="20:20">
      <c r="T1013" s="586"/>
    </row>
    <row r="1014" spans="20:20">
      <c r="T1014" s="586"/>
    </row>
    <row r="1015" spans="20:20">
      <c r="T1015" s="586"/>
    </row>
    <row r="1016" spans="20:20">
      <c r="T1016" s="586"/>
    </row>
    <row r="1017" spans="20:20">
      <c r="T1017" s="586"/>
    </row>
    <row r="1018" spans="20:20">
      <c r="T1018" s="586"/>
    </row>
    <row r="1019" spans="20:20">
      <c r="T1019" s="586"/>
    </row>
    <row r="1020" spans="20:20">
      <c r="T1020" s="586"/>
    </row>
    <row r="1021" spans="20:20">
      <c r="T1021" s="586"/>
    </row>
    <row r="1022" spans="20:20">
      <c r="T1022" s="586"/>
    </row>
    <row r="1023" spans="20:20">
      <c r="T1023" s="586"/>
    </row>
    <row r="1024" spans="20:20">
      <c r="T1024" s="586"/>
    </row>
    <row r="1025" spans="20:20">
      <c r="T1025" s="586"/>
    </row>
    <row r="1026" spans="20:20">
      <c r="T1026" s="586"/>
    </row>
    <row r="1027" spans="20:20">
      <c r="T1027" s="586"/>
    </row>
    <row r="1028" spans="20:20">
      <c r="T1028" s="586"/>
    </row>
    <row r="1029" spans="20:20">
      <c r="T1029" s="586"/>
    </row>
    <row r="1030" spans="20:20">
      <c r="T1030" s="586"/>
    </row>
    <row r="1031" spans="20:20">
      <c r="T1031" s="586"/>
    </row>
    <row r="1032" spans="20:20">
      <c r="T1032" s="586"/>
    </row>
    <row r="1033" spans="20:20">
      <c r="T1033" s="586"/>
    </row>
    <row r="1034" spans="20:20">
      <c r="T1034" s="586"/>
    </row>
    <row r="1035" spans="20:20">
      <c r="T1035" s="586"/>
    </row>
    <row r="1036" spans="20:20">
      <c r="T1036" s="586"/>
    </row>
    <row r="1037" spans="20:20">
      <c r="T1037" s="586"/>
    </row>
    <row r="1038" spans="20:20">
      <c r="T1038" s="586"/>
    </row>
    <row r="1039" spans="20:20">
      <c r="T1039" s="586"/>
    </row>
    <row r="1040" spans="20:20">
      <c r="T1040" s="586"/>
    </row>
    <row r="1041" spans="20:20">
      <c r="T1041" s="586"/>
    </row>
    <row r="1042" spans="20:20">
      <c r="T1042" s="586"/>
    </row>
    <row r="1043" spans="20:20">
      <c r="T1043" s="586"/>
    </row>
    <row r="1044" spans="20:20">
      <c r="T1044" s="586"/>
    </row>
    <row r="1045" spans="20:20">
      <c r="T1045" s="586"/>
    </row>
    <row r="1046" spans="20:20">
      <c r="T1046" s="586"/>
    </row>
    <row r="1047" spans="20:20">
      <c r="T1047" s="586"/>
    </row>
    <row r="1048" spans="20:20">
      <c r="T1048" s="586"/>
    </row>
    <row r="1049" spans="20:20">
      <c r="T1049" s="586"/>
    </row>
    <row r="1050" spans="20:20">
      <c r="T1050" s="586"/>
    </row>
    <row r="1051" spans="20:20">
      <c r="T1051" s="586"/>
    </row>
    <row r="1052" spans="20:20">
      <c r="T1052" s="586"/>
    </row>
    <row r="1053" spans="20:20">
      <c r="T1053" s="586"/>
    </row>
    <row r="1054" spans="20:20">
      <c r="T1054" s="586"/>
    </row>
    <row r="1055" spans="20:20">
      <c r="T1055" s="586"/>
    </row>
    <row r="1056" spans="20:20">
      <c r="T1056" s="586"/>
    </row>
    <row r="1057" spans="20:20">
      <c r="T1057" s="586"/>
    </row>
    <row r="1058" spans="20:20">
      <c r="T1058" s="586"/>
    </row>
    <row r="1059" spans="20:20">
      <c r="T1059" s="586"/>
    </row>
    <row r="1060" spans="20:20">
      <c r="T1060" s="586"/>
    </row>
    <row r="1061" spans="20:20">
      <c r="T1061" s="586"/>
    </row>
    <row r="1062" spans="20:20">
      <c r="T1062" s="586"/>
    </row>
    <row r="1063" spans="20:20">
      <c r="T1063" s="586"/>
    </row>
    <row r="1064" spans="20:20">
      <c r="T1064" s="586"/>
    </row>
    <row r="1065" spans="20:20">
      <c r="T1065" s="586"/>
    </row>
    <row r="1066" spans="20:20">
      <c r="T1066" s="586"/>
    </row>
    <row r="1067" spans="20:20">
      <c r="T1067" s="586"/>
    </row>
    <row r="1068" spans="20:20">
      <c r="T1068" s="586"/>
    </row>
    <row r="1069" spans="20:20">
      <c r="T1069" s="586"/>
    </row>
    <row r="1070" spans="20:20">
      <c r="T1070" s="586"/>
    </row>
    <row r="1071" spans="20:20">
      <c r="T1071" s="586"/>
    </row>
    <row r="1072" spans="20:20">
      <c r="T1072" s="586"/>
    </row>
    <row r="1073" spans="20:20">
      <c r="T1073" s="586"/>
    </row>
    <row r="1074" spans="20:20">
      <c r="T1074" s="586"/>
    </row>
    <row r="1075" spans="20:20">
      <c r="T1075" s="586"/>
    </row>
    <row r="1076" spans="20:20">
      <c r="T1076" s="586"/>
    </row>
    <row r="1077" spans="20:20">
      <c r="T1077" s="586"/>
    </row>
    <row r="1078" spans="20:20">
      <c r="T1078" s="586"/>
    </row>
    <row r="1079" spans="20:20">
      <c r="T1079" s="586"/>
    </row>
    <row r="1080" spans="20:20">
      <c r="T1080" s="586"/>
    </row>
    <row r="1081" spans="20:20">
      <c r="T1081" s="586"/>
    </row>
    <row r="1082" spans="20:20">
      <c r="T1082" s="586"/>
    </row>
    <row r="1083" spans="20:20">
      <c r="T1083" s="586"/>
    </row>
    <row r="1084" spans="20:20">
      <c r="T1084" s="586"/>
    </row>
    <row r="1085" spans="20:20">
      <c r="T1085" s="586"/>
    </row>
    <row r="1086" spans="20:20">
      <c r="T1086" s="586"/>
    </row>
    <row r="1087" spans="20:20">
      <c r="T1087" s="586"/>
    </row>
    <row r="1088" spans="20:20">
      <c r="T1088" s="586"/>
    </row>
    <row r="1089" spans="20:20">
      <c r="T1089" s="586"/>
    </row>
    <row r="1090" spans="20:20">
      <c r="T1090" s="586"/>
    </row>
    <row r="1091" spans="20:20">
      <c r="T1091" s="586"/>
    </row>
    <row r="1092" spans="20:20">
      <c r="T1092" s="586"/>
    </row>
    <row r="1093" spans="20:20">
      <c r="T1093" s="586"/>
    </row>
    <row r="1094" spans="20:20">
      <c r="T1094" s="586"/>
    </row>
    <row r="1095" spans="20:20">
      <c r="T1095" s="586"/>
    </row>
    <row r="1096" spans="20:20">
      <c r="T1096" s="586"/>
    </row>
    <row r="1097" spans="20:20">
      <c r="T1097" s="586"/>
    </row>
    <row r="1098" spans="20:20">
      <c r="T1098" s="586"/>
    </row>
    <row r="1099" spans="20:20">
      <c r="T1099" s="586"/>
    </row>
    <row r="1100" spans="20:20">
      <c r="T1100" s="586"/>
    </row>
    <row r="1101" spans="20:20">
      <c r="T1101" s="586"/>
    </row>
    <row r="1102" spans="20:20">
      <c r="T1102" s="586"/>
    </row>
    <row r="1103" spans="20:20">
      <c r="T1103" s="586"/>
    </row>
    <row r="1104" spans="20:20">
      <c r="T1104" s="586"/>
    </row>
    <row r="1105" spans="20:20">
      <c r="T1105" s="586"/>
    </row>
    <row r="1106" spans="20:20">
      <c r="T1106" s="586"/>
    </row>
    <row r="1107" spans="20:20">
      <c r="T1107" s="586"/>
    </row>
    <row r="1108" spans="20:20">
      <c r="T1108" s="586"/>
    </row>
    <row r="1109" spans="20:20">
      <c r="T1109" s="586"/>
    </row>
    <row r="1110" spans="20:20">
      <c r="T1110" s="586"/>
    </row>
    <row r="1111" spans="20:20">
      <c r="T1111" s="586"/>
    </row>
    <row r="1112" spans="20:20">
      <c r="T1112" s="586"/>
    </row>
    <row r="1113" spans="20:20">
      <c r="T1113" s="586"/>
    </row>
    <row r="1114" spans="20:20">
      <c r="T1114" s="586"/>
    </row>
    <row r="1115" spans="20:20">
      <c r="T1115" s="586"/>
    </row>
    <row r="1116" spans="20:20">
      <c r="T1116" s="586"/>
    </row>
    <row r="1117" spans="20:20">
      <c r="T1117" s="586"/>
    </row>
    <row r="1118" spans="20:20">
      <c r="T1118" s="586"/>
    </row>
    <row r="1119" spans="20:20">
      <c r="T1119" s="586"/>
    </row>
    <row r="1120" spans="20:20">
      <c r="T1120" s="586"/>
    </row>
    <row r="1121" spans="20:20">
      <c r="T1121" s="586"/>
    </row>
    <row r="1122" spans="20:20">
      <c r="T1122" s="586"/>
    </row>
    <row r="1123" spans="20:20">
      <c r="T1123" s="586"/>
    </row>
    <row r="1124" spans="20:20">
      <c r="T1124" s="586"/>
    </row>
    <row r="1125" spans="20:20">
      <c r="T1125" s="586"/>
    </row>
    <row r="1126" spans="20:20">
      <c r="T1126" s="586"/>
    </row>
    <row r="1127" spans="20:20">
      <c r="T1127" s="586"/>
    </row>
    <row r="1128" spans="20:20">
      <c r="T1128" s="586"/>
    </row>
    <row r="1129" spans="20:20">
      <c r="T1129" s="586"/>
    </row>
    <row r="1130" spans="20:20">
      <c r="T1130" s="586"/>
    </row>
    <row r="1131" spans="20:20">
      <c r="T1131" s="586"/>
    </row>
    <row r="1132" spans="20:20">
      <c r="T1132" s="586"/>
    </row>
    <row r="1133" spans="20:20">
      <c r="T1133" s="586"/>
    </row>
    <row r="1134" spans="20:20">
      <c r="T1134" s="586"/>
    </row>
    <row r="1135" spans="20:20">
      <c r="T1135" s="586"/>
    </row>
    <row r="1136" spans="20:20">
      <c r="T1136" s="586"/>
    </row>
    <row r="1137" spans="20:20">
      <c r="T1137" s="586"/>
    </row>
    <row r="1138" spans="20:20">
      <c r="T1138" s="586"/>
    </row>
    <row r="1139" spans="20:20">
      <c r="T1139" s="586"/>
    </row>
    <row r="1140" spans="20:20">
      <c r="T1140" s="586"/>
    </row>
    <row r="1141" spans="20:20">
      <c r="T1141" s="586"/>
    </row>
    <row r="1142" spans="20:20">
      <c r="T1142" s="586"/>
    </row>
    <row r="1143" spans="20:20">
      <c r="T1143" s="586"/>
    </row>
    <row r="1144" spans="20:20">
      <c r="T1144" s="586"/>
    </row>
    <row r="1145" spans="20:20">
      <c r="T1145" s="586"/>
    </row>
    <row r="1146" spans="20:20">
      <c r="T1146" s="586"/>
    </row>
    <row r="1147" spans="20:20">
      <c r="T1147" s="586"/>
    </row>
    <row r="1148" spans="20:20">
      <c r="T1148" s="586"/>
    </row>
    <row r="1149" spans="20:20">
      <c r="T1149" s="586"/>
    </row>
    <row r="1150" spans="20:20">
      <c r="T1150" s="586"/>
    </row>
    <row r="1151" spans="20:20">
      <c r="T1151" s="586"/>
    </row>
    <row r="1152" spans="20:20">
      <c r="T1152" s="586"/>
    </row>
    <row r="1153" spans="20:20">
      <c r="T1153" s="586"/>
    </row>
    <row r="1154" spans="20:20">
      <c r="T1154" s="586"/>
    </row>
    <row r="1155" spans="20:20">
      <c r="T1155" s="586"/>
    </row>
    <row r="1156" spans="20:20">
      <c r="T1156" s="586"/>
    </row>
    <row r="1157" spans="20:20">
      <c r="T1157" s="586"/>
    </row>
    <row r="1158" spans="20:20">
      <c r="T1158" s="586"/>
    </row>
    <row r="1159" spans="20:20">
      <c r="T1159" s="586"/>
    </row>
    <row r="1160" spans="20:20">
      <c r="T1160" s="586"/>
    </row>
    <row r="1161" spans="20:20">
      <c r="T1161" s="586"/>
    </row>
    <row r="1162" spans="20:20">
      <c r="T1162" s="586"/>
    </row>
    <row r="1163" spans="20:20">
      <c r="T1163" s="586"/>
    </row>
    <row r="1164" spans="20:20">
      <c r="T1164" s="586"/>
    </row>
    <row r="1165" spans="20:20">
      <c r="T1165" s="586"/>
    </row>
    <row r="1166" spans="20:20">
      <c r="T1166" s="586"/>
    </row>
    <row r="1167" spans="20:20">
      <c r="T1167" s="586"/>
    </row>
    <row r="1168" spans="20:20">
      <c r="T1168" s="586"/>
    </row>
    <row r="1169" spans="20:20">
      <c r="T1169" s="586"/>
    </row>
    <row r="1170" spans="20:20">
      <c r="T1170" s="586"/>
    </row>
    <row r="1171" spans="20:20">
      <c r="T1171" s="586"/>
    </row>
    <row r="1172" spans="20:20">
      <c r="T1172" s="586"/>
    </row>
    <row r="1173" spans="20:20">
      <c r="T1173" s="586"/>
    </row>
    <row r="1174" spans="20:20">
      <c r="T1174" s="586"/>
    </row>
    <row r="1175" spans="20:20">
      <c r="T1175" s="586"/>
    </row>
    <row r="1176" spans="20:20">
      <c r="T1176" s="586"/>
    </row>
    <row r="1177" spans="20:20">
      <c r="T1177" s="586"/>
    </row>
    <row r="1178" spans="20:20">
      <c r="T1178" s="586"/>
    </row>
    <row r="1179" spans="20:20">
      <c r="T1179" s="586"/>
    </row>
    <row r="1180" spans="20:20">
      <c r="T1180" s="586"/>
    </row>
    <row r="1181" spans="20:20">
      <c r="T1181" s="586"/>
    </row>
    <row r="1182" spans="20:20">
      <c r="T1182" s="586"/>
    </row>
    <row r="1183" spans="20:20">
      <c r="T1183" s="586"/>
    </row>
    <row r="1184" spans="20:20">
      <c r="T1184" s="586"/>
    </row>
    <row r="1185" spans="20:20">
      <c r="T1185" s="586"/>
    </row>
    <row r="1186" spans="20:20">
      <c r="T1186" s="586"/>
    </row>
    <row r="1187" spans="20:20">
      <c r="T1187" s="586"/>
    </row>
    <row r="1188" spans="20:20">
      <c r="T1188" s="586"/>
    </row>
    <row r="1189" spans="20:20">
      <c r="T1189" s="586"/>
    </row>
    <row r="1190" spans="20:20">
      <c r="T1190" s="586"/>
    </row>
    <row r="1191" spans="20:20">
      <c r="T1191" s="586"/>
    </row>
    <row r="1192" spans="20:20">
      <c r="T1192" s="586"/>
    </row>
    <row r="1193" spans="20:20">
      <c r="T1193" s="586"/>
    </row>
    <row r="1194" spans="20:20">
      <c r="T1194" s="586"/>
    </row>
    <row r="1195" spans="20:20">
      <c r="T1195" s="586"/>
    </row>
    <row r="1196" spans="20:20">
      <c r="T1196" s="586"/>
    </row>
    <row r="1197" spans="20:20">
      <c r="T1197" s="586"/>
    </row>
    <row r="1198" spans="20:20">
      <c r="T1198" s="586"/>
    </row>
    <row r="1199" spans="20:20">
      <c r="T1199" s="586"/>
    </row>
    <row r="1200" spans="20:20">
      <c r="T1200" s="586"/>
    </row>
    <row r="1201" spans="20:20">
      <c r="T1201" s="586"/>
    </row>
    <row r="1202" spans="20:20">
      <c r="T1202" s="586"/>
    </row>
    <row r="1203" spans="20:20">
      <c r="T1203" s="586"/>
    </row>
    <row r="1204" spans="20:20">
      <c r="T1204" s="586"/>
    </row>
    <row r="1205" spans="20:20">
      <c r="T1205" s="586"/>
    </row>
    <row r="1206" spans="20:20">
      <c r="T1206" s="586"/>
    </row>
    <row r="1207" spans="20:20">
      <c r="T1207" s="586"/>
    </row>
    <row r="1208" spans="20:20">
      <c r="T1208" s="586"/>
    </row>
    <row r="1209" spans="20:20">
      <c r="T1209" s="586"/>
    </row>
    <row r="1210" spans="20:20">
      <c r="T1210" s="586"/>
    </row>
    <row r="1211" spans="20:20">
      <c r="T1211" s="586"/>
    </row>
    <row r="1212" spans="20:20">
      <c r="T1212" s="586"/>
    </row>
    <row r="1213" spans="20:20">
      <c r="T1213" s="586"/>
    </row>
    <row r="1214" spans="20:20">
      <c r="T1214" s="586"/>
    </row>
    <row r="1215" spans="20:20">
      <c r="T1215" s="586"/>
    </row>
    <row r="1216" spans="20:20">
      <c r="T1216" s="586"/>
    </row>
    <row r="1217" spans="20:20">
      <c r="T1217" s="586"/>
    </row>
    <row r="1218" spans="20:20">
      <c r="T1218" s="586"/>
    </row>
    <row r="1219" spans="20:20">
      <c r="T1219" s="586"/>
    </row>
    <row r="1220" spans="20:20">
      <c r="T1220" s="586"/>
    </row>
    <row r="1221" spans="20:20">
      <c r="T1221" s="586"/>
    </row>
    <row r="1222" spans="20:20">
      <c r="T1222" s="586"/>
    </row>
    <row r="1223" spans="20:20">
      <c r="T1223" s="586"/>
    </row>
    <row r="1224" spans="20:20">
      <c r="T1224" s="586"/>
    </row>
    <row r="1225" spans="20:20">
      <c r="T1225" s="586"/>
    </row>
    <row r="1226" spans="20:20">
      <c r="T1226" s="586"/>
    </row>
    <row r="1227" spans="20:20">
      <c r="T1227" s="586"/>
    </row>
    <row r="1228" spans="20:20">
      <c r="T1228" s="586"/>
    </row>
    <row r="1229" spans="20:20">
      <c r="T1229" s="586"/>
    </row>
    <row r="1230" spans="20:20">
      <c r="T1230" s="586"/>
    </row>
    <row r="1231" spans="20:20">
      <c r="T1231" s="586"/>
    </row>
    <row r="1232" spans="20:20">
      <c r="T1232" s="586"/>
    </row>
    <row r="1233" spans="20:20">
      <c r="T1233" s="586"/>
    </row>
    <row r="1234" spans="20:20">
      <c r="T1234" s="586"/>
    </row>
    <row r="1235" spans="20:20">
      <c r="T1235" s="586"/>
    </row>
    <row r="1236" spans="20:20">
      <c r="T1236" s="586"/>
    </row>
    <row r="1237" spans="20:20">
      <c r="T1237" s="586"/>
    </row>
    <row r="1238" spans="20:20">
      <c r="T1238" s="586"/>
    </row>
    <row r="1239" spans="20:20">
      <c r="T1239" s="586"/>
    </row>
    <row r="1240" spans="20:20">
      <c r="T1240" s="586"/>
    </row>
    <row r="1241" spans="20:20">
      <c r="T1241" s="586"/>
    </row>
    <row r="1242" spans="20:20">
      <c r="T1242" s="586"/>
    </row>
    <row r="1243" spans="20:20">
      <c r="T1243" s="586"/>
    </row>
    <row r="1244" spans="20:20">
      <c r="T1244" s="586"/>
    </row>
    <row r="1245" spans="20:20">
      <c r="T1245" s="586"/>
    </row>
    <row r="1246" spans="20:20">
      <c r="T1246" s="586"/>
    </row>
    <row r="1247" spans="20:20">
      <c r="T1247" s="586"/>
    </row>
    <row r="1248" spans="20:20">
      <c r="T1248" s="586"/>
    </row>
    <row r="1249" spans="20:20">
      <c r="T1249" s="586"/>
    </row>
    <row r="1250" spans="20:20">
      <c r="T1250" s="586"/>
    </row>
    <row r="1251" spans="20:20">
      <c r="T1251" s="586"/>
    </row>
    <row r="1252" spans="20:20">
      <c r="T1252" s="586"/>
    </row>
    <row r="1253" spans="20:20">
      <c r="T1253" s="586"/>
    </row>
    <row r="1254" spans="20:20">
      <c r="T1254" s="586"/>
    </row>
    <row r="1255" spans="20:20">
      <c r="T1255" s="586"/>
    </row>
    <row r="1256" spans="20:20">
      <c r="T1256" s="586"/>
    </row>
    <row r="1257" spans="20:20">
      <c r="T1257" s="586"/>
    </row>
    <row r="1258" spans="20:20">
      <c r="T1258" s="586"/>
    </row>
    <row r="1259" spans="20:20">
      <c r="T1259" s="586"/>
    </row>
    <row r="1260" spans="20:20">
      <c r="T1260" s="586"/>
    </row>
    <row r="1261" spans="20:20">
      <c r="T1261" s="586"/>
    </row>
    <row r="1262" spans="20:20">
      <c r="T1262" s="586"/>
    </row>
    <row r="1263" spans="20:20">
      <c r="T1263" s="586"/>
    </row>
    <row r="1264" spans="20:20">
      <c r="T1264" s="586"/>
    </row>
    <row r="1265" spans="20:20">
      <c r="T1265" s="586"/>
    </row>
    <row r="1266" spans="20:20">
      <c r="T1266" s="586"/>
    </row>
    <row r="1267" spans="20:20">
      <c r="T1267" s="586"/>
    </row>
    <row r="1268" spans="20:20">
      <c r="T1268" s="586"/>
    </row>
    <row r="1269" spans="20:20">
      <c r="T1269" s="586"/>
    </row>
    <row r="1270" spans="20:20">
      <c r="T1270" s="586"/>
    </row>
    <row r="1271" spans="20:20">
      <c r="T1271" s="586"/>
    </row>
    <row r="1272" spans="20:20">
      <c r="T1272" s="586"/>
    </row>
    <row r="1273" spans="20:20">
      <c r="T1273" s="586"/>
    </row>
    <row r="1274" spans="20:20">
      <c r="T1274" s="586"/>
    </row>
    <row r="1275" spans="20:20">
      <c r="T1275" s="586"/>
    </row>
    <row r="1276" spans="20:20">
      <c r="T1276" s="586"/>
    </row>
    <row r="1277" spans="20:20">
      <c r="T1277" s="586"/>
    </row>
    <row r="1278" spans="20:20">
      <c r="T1278" s="586"/>
    </row>
    <row r="1279" spans="20:20">
      <c r="T1279" s="586"/>
    </row>
    <row r="1280" spans="20:20">
      <c r="T1280" s="586"/>
    </row>
    <row r="1281" spans="20:20">
      <c r="T1281" s="586"/>
    </row>
    <row r="1282" spans="20:20">
      <c r="T1282" s="586"/>
    </row>
    <row r="1283" spans="20:20">
      <c r="T1283" s="586"/>
    </row>
    <row r="1284" spans="20:20">
      <c r="T1284" s="586"/>
    </row>
    <row r="1285" spans="20:20">
      <c r="T1285" s="586"/>
    </row>
    <row r="1286" spans="20:20">
      <c r="T1286" s="586"/>
    </row>
    <row r="1287" spans="20:20">
      <c r="T1287" s="586"/>
    </row>
    <row r="1288" spans="20:20">
      <c r="T1288" s="586"/>
    </row>
    <row r="1289" spans="20:20">
      <c r="T1289" s="586"/>
    </row>
    <row r="1290" spans="20:20">
      <c r="T1290" s="586"/>
    </row>
    <row r="1291" spans="20:20">
      <c r="T1291" s="586"/>
    </row>
    <row r="1292" spans="20:20">
      <c r="T1292" s="586"/>
    </row>
    <row r="1293" spans="20:20">
      <c r="T1293" s="586"/>
    </row>
    <row r="1294" spans="20:20">
      <c r="T1294" s="586"/>
    </row>
    <row r="1295" spans="20:20">
      <c r="T1295" s="586"/>
    </row>
    <row r="1296" spans="20:20">
      <c r="T1296" s="586"/>
    </row>
    <row r="1297" spans="20:20">
      <c r="T1297" s="586"/>
    </row>
    <row r="1298" spans="20:20">
      <c r="T1298" s="586"/>
    </row>
    <row r="1299" spans="20:20">
      <c r="T1299" s="586"/>
    </row>
    <row r="1300" spans="20:20">
      <c r="T1300" s="586"/>
    </row>
    <row r="1301" spans="20:20">
      <c r="T1301" s="586"/>
    </row>
    <row r="1302" spans="20:20">
      <c r="T1302" s="586"/>
    </row>
    <row r="1303" spans="20:20">
      <c r="T1303" s="586"/>
    </row>
    <row r="1304" spans="20:20">
      <c r="T1304" s="586"/>
    </row>
    <row r="1305" spans="20:20">
      <c r="T1305" s="586"/>
    </row>
    <row r="1306" spans="20:20">
      <c r="T1306" s="586"/>
    </row>
    <row r="1307" spans="20:20">
      <c r="T1307" s="586"/>
    </row>
    <row r="1308" spans="20:20">
      <c r="T1308" s="586"/>
    </row>
    <row r="1309" spans="20:20">
      <c r="T1309" s="586"/>
    </row>
    <row r="1310" spans="20:20">
      <c r="T1310" s="586"/>
    </row>
    <row r="1311" spans="20:20">
      <c r="T1311" s="586"/>
    </row>
    <row r="1312" spans="20:20">
      <c r="T1312" s="586"/>
    </row>
    <row r="1313" spans="20:20">
      <c r="T1313" s="586"/>
    </row>
    <row r="1314" spans="20:20">
      <c r="T1314" s="586"/>
    </row>
    <row r="1315" spans="20:20">
      <c r="T1315" s="586"/>
    </row>
    <row r="1316" spans="20:20">
      <c r="T1316" s="586"/>
    </row>
    <row r="1317" spans="20:20">
      <c r="T1317" s="586"/>
    </row>
    <row r="1318" spans="20:20">
      <c r="T1318" s="586"/>
    </row>
    <row r="1319" spans="20:20">
      <c r="T1319" s="586"/>
    </row>
    <row r="1320" spans="20:20">
      <c r="T1320" s="586"/>
    </row>
    <row r="1321" spans="20:20">
      <c r="T1321" s="586"/>
    </row>
    <row r="1322" spans="20:20">
      <c r="T1322" s="586"/>
    </row>
    <row r="1323" spans="20:20">
      <c r="T1323" s="586"/>
    </row>
    <row r="1324" spans="20:20">
      <c r="T1324" s="586"/>
    </row>
    <row r="1325" spans="20:20">
      <c r="T1325" s="586"/>
    </row>
    <row r="1326" spans="20:20">
      <c r="T1326" s="586"/>
    </row>
    <row r="1327" spans="20:20">
      <c r="T1327" s="586"/>
    </row>
    <row r="1328" spans="20:20">
      <c r="T1328" s="586"/>
    </row>
    <row r="1329" spans="20:20">
      <c r="T1329" s="586"/>
    </row>
    <row r="1330" spans="20:20">
      <c r="T1330" s="586"/>
    </row>
    <row r="1331" spans="20:20">
      <c r="T1331" s="586"/>
    </row>
    <row r="1332" spans="20:20">
      <c r="T1332" s="586"/>
    </row>
    <row r="1333" spans="20:20">
      <c r="T1333" s="586"/>
    </row>
    <row r="1334" spans="20:20">
      <c r="T1334" s="586"/>
    </row>
    <row r="1335" spans="20:20">
      <c r="T1335" s="586"/>
    </row>
    <row r="1336" spans="20:20">
      <c r="T1336" s="586"/>
    </row>
    <row r="1337" spans="20:20">
      <c r="T1337" s="586"/>
    </row>
    <row r="1338" spans="20:20">
      <c r="T1338" s="586"/>
    </row>
    <row r="1339" spans="20:20">
      <c r="T1339" s="586"/>
    </row>
    <row r="1340" spans="20:20">
      <c r="T1340" s="586"/>
    </row>
    <row r="1341" spans="20:20">
      <c r="T1341" s="586"/>
    </row>
    <row r="1342" spans="20:20">
      <c r="T1342" s="586"/>
    </row>
    <row r="1343" spans="20:20">
      <c r="T1343" s="586"/>
    </row>
    <row r="1344" spans="20:20">
      <c r="T1344" s="586"/>
    </row>
    <row r="1345" spans="20:20">
      <c r="T1345" s="586"/>
    </row>
    <row r="1346" spans="20:20">
      <c r="T1346" s="586"/>
    </row>
    <row r="1347" spans="20:20">
      <c r="T1347" s="586"/>
    </row>
    <row r="1348" spans="20:20">
      <c r="T1348" s="586"/>
    </row>
    <row r="1349" spans="20:20">
      <c r="T1349" s="586"/>
    </row>
    <row r="1350" spans="20:20">
      <c r="T1350" s="586"/>
    </row>
    <row r="1351" spans="20:20">
      <c r="T1351" s="586"/>
    </row>
    <row r="1352" spans="20:20">
      <c r="T1352" s="586"/>
    </row>
    <row r="1353" spans="20:20">
      <c r="T1353" s="586"/>
    </row>
    <row r="1354" spans="20:20">
      <c r="T1354" s="586"/>
    </row>
    <row r="1355" spans="20:20">
      <c r="T1355" s="586"/>
    </row>
    <row r="1356" spans="20:20">
      <c r="T1356" s="586"/>
    </row>
    <row r="1357" spans="20:20">
      <c r="T1357" s="586"/>
    </row>
    <row r="1358" spans="20:20">
      <c r="T1358" s="586"/>
    </row>
    <row r="1359" spans="20:20">
      <c r="T1359" s="586"/>
    </row>
    <row r="1360" spans="20:20">
      <c r="T1360" s="586"/>
    </row>
    <row r="1361" spans="20:20">
      <c r="T1361" s="586"/>
    </row>
    <row r="1362" spans="20:20">
      <c r="T1362" s="586"/>
    </row>
    <row r="1363" spans="20:20">
      <c r="T1363" s="586"/>
    </row>
    <row r="1364" spans="20:20">
      <c r="T1364" s="586"/>
    </row>
    <row r="1365" spans="20:20">
      <c r="T1365" s="586"/>
    </row>
    <row r="1366" spans="20:20">
      <c r="T1366" s="586"/>
    </row>
    <row r="1367" spans="20:20">
      <c r="T1367" s="586"/>
    </row>
    <row r="1368" spans="20:20">
      <c r="T1368" s="586"/>
    </row>
    <row r="1369" spans="20:20">
      <c r="T1369" s="586"/>
    </row>
    <row r="1370" spans="20:20">
      <c r="T1370" s="586"/>
    </row>
    <row r="1371" spans="20:20">
      <c r="T1371" s="586"/>
    </row>
    <row r="1372" spans="20:20">
      <c r="T1372" s="586"/>
    </row>
    <row r="1373" spans="20:20">
      <c r="T1373" s="586"/>
    </row>
    <row r="1374" spans="20:20">
      <c r="T1374" s="586"/>
    </row>
    <row r="1375" spans="20:20">
      <c r="T1375" s="586"/>
    </row>
    <row r="1376" spans="20:20">
      <c r="T1376" s="586"/>
    </row>
    <row r="1377" spans="20:20">
      <c r="T1377" s="586"/>
    </row>
    <row r="1378" spans="20:20">
      <c r="T1378" s="586"/>
    </row>
    <row r="1379" spans="20:20">
      <c r="T1379" s="586"/>
    </row>
    <row r="1380" spans="20:20">
      <c r="T1380" s="586"/>
    </row>
    <row r="1381" spans="20:20">
      <c r="T1381" s="586"/>
    </row>
    <row r="1382" spans="20:20">
      <c r="T1382" s="586"/>
    </row>
    <row r="1383" spans="20:20">
      <c r="T1383" s="586"/>
    </row>
    <row r="1384" spans="20:20">
      <c r="T1384" s="586"/>
    </row>
    <row r="1385" spans="20:20">
      <c r="T1385" s="586"/>
    </row>
    <row r="1386" spans="20:20">
      <c r="T1386" s="586"/>
    </row>
    <row r="1387" spans="20:20">
      <c r="T1387" s="586"/>
    </row>
    <row r="1388" spans="20:20">
      <c r="T1388" s="586"/>
    </row>
    <row r="1389" spans="20:20">
      <c r="T1389" s="586"/>
    </row>
    <row r="1390" spans="20:20">
      <c r="T1390" s="586"/>
    </row>
    <row r="1391" spans="20:20">
      <c r="T1391" s="586"/>
    </row>
    <row r="1392" spans="20:20">
      <c r="T1392" s="586"/>
    </row>
    <row r="1393" spans="20:20">
      <c r="T1393" s="586"/>
    </row>
    <row r="1394" spans="20:20">
      <c r="T1394" s="586"/>
    </row>
    <row r="1395" spans="20:20">
      <c r="T1395" s="586"/>
    </row>
    <row r="1396" spans="20:20">
      <c r="T1396" s="586"/>
    </row>
    <row r="1397" spans="20:20">
      <c r="T1397" s="586"/>
    </row>
    <row r="1398" spans="20:20">
      <c r="T1398" s="586"/>
    </row>
    <row r="1399" spans="20:20">
      <c r="T1399" s="586"/>
    </row>
    <row r="1400" spans="20:20">
      <c r="T1400" s="586"/>
    </row>
    <row r="1401" spans="20:20">
      <c r="T1401" s="586"/>
    </row>
    <row r="1402" spans="20:20">
      <c r="T1402" s="586"/>
    </row>
    <row r="1403" spans="20:20">
      <c r="T1403" s="586"/>
    </row>
    <row r="1404" spans="20:20">
      <c r="T1404" s="586"/>
    </row>
    <row r="1405" spans="20:20">
      <c r="T1405" s="586"/>
    </row>
    <row r="1406" spans="20:20">
      <c r="T1406" s="586"/>
    </row>
    <row r="1407" spans="20:20">
      <c r="T1407" s="586"/>
    </row>
    <row r="1408" spans="20:20">
      <c r="T1408" s="586"/>
    </row>
    <row r="1409" spans="20:20">
      <c r="T1409" s="586"/>
    </row>
    <row r="1410" spans="20:20">
      <c r="T1410" s="586"/>
    </row>
    <row r="1411" spans="20:20">
      <c r="T1411" s="586"/>
    </row>
    <row r="1412" spans="20:20">
      <c r="T1412" s="586"/>
    </row>
    <row r="1413" spans="20:20">
      <c r="T1413" s="586"/>
    </row>
    <row r="1414" spans="20:20">
      <c r="T1414" s="586"/>
    </row>
    <row r="1415" spans="20:20">
      <c r="T1415" s="586"/>
    </row>
    <row r="1416" spans="20:20">
      <c r="T1416" s="586"/>
    </row>
    <row r="1417" spans="20:20">
      <c r="T1417" s="586"/>
    </row>
    <row r="1418" spans="20:20">
      <c r="T1418" s="586"/>
    </row>
    <row r="1419" spans="20:20">
      <c r="T1419" s="586"/>
    </row>
    <row r="1420" spans="20:20">
      <c r="T1420" s="586"/>
    </row>
    <row r="1421" spans="20:20">
      <c r="T1421" s="586"/>
    </row>
    <row r="1422" spans="20:20">
      <c r="T1422" s="586"/>
    </row>
    <row r="1423" spans="20:20">
      <c r="T1423" s="586"/>
    </row>
    <row r="1424" spans="20:20">
      <c r="T1424" s="586"/>
    </row>
    <row r="1425" spans="20:20">
      <c r="T1425" s="586"/>
    </row>
    <row r="1426" spans="20:20">
      <c r="T1426" s="586"/>
    </row>
    <row r="1427" spans="20:20">
      <c r="T1427" s="586"/>
    </row>
    <row r="1428" spans="20:20">
      <c r="T1428" s="586"/>
    </row>
    <row r="1429" spans="20:20">
      <c r="T1429" s="586"/>
    </row>
    <row r="1430" spans="20:20">
      <c r="T1430" s="586"/>
    </row>
    <row r="1431" spans="20:20">
      <c r="T1431" s="586"/>
    </row>
    <row r="1432" spans="20:20">
      <c r="T1432" s="586"/>
    </row>
    <row r="1433" spans="20:20">
      <c r="T1433" s="586"/>
    </row>
    <row r="1434" spans="20:20">
      <c r="T1434" s="586"/>
    </row>
    <row r="1435" spans="20:20">
      <c r="T1435" s="586"/>
    </row>
    <row r="1436" spans="20:20">
      <c r="T1436" s="586"/>
    </row>
    <row r="1437" spans="20:20">
      <c r="T1437" s="586"/>
    </row>
    <row r="1438" spans="20:20">
      <c r="T1438" s="586"/>
    </row>
    <row r="1439" spans="20:20">
      <c r="T1439" s="586"/>
    </row>
    <row r="1440" spans="20:20">
      <c r="T1440" s="586"/>
    </row>
    <row r="1441" spans="20:20">
      <c r="T1441" s="586"/>
    </row>
    <row r="1442" spans="20:20">
      <c r="T1442" s="586"/>
    </row>
    <row r="1443" spans="20:20">
      <c r="T1443" s="586"/>
    </row>
    <row r="1444" spans="20:20">
      <c r="T1444" s="586"/>
    </row>
    <row r="1445" spans="20:20">
      <c r="T1445" s="586"/>
    </row>
    <row r="1446" spans="20:20">
      <c r="T1446" s="586"/>
    </row>
    <row r="1447" spans="20:20">
      <c r="T1447" s="586"/>
    </row>
    <row r="1448" spans="20:20">
      <c r="T1448" s="586"/>
    </row>
    <row r="1449" spans="20:20">
      <c r="T1449" s="586"/>
    </row>
    <row r="1450" spans="20:20">
      <c r="T1450" s="586"/>
    </row>
    <row r="1451" spans="20:20">
      <c r="T1451" s="586"/>
    </row>
    <row r="1452" spans="20:20">
      <c r="T1452" s="586"/>
    </row>
    <row r="1453" spans="20:20">
      <c r="T1453" s="586"/>
    </row>
    <row r="1454" spans="20:20">
      <c r="T1454" s="586"/>
    </row>
    <row r="1455" spans="20:20">
      <c r="T1455" s="586"/>
    </row>
    <row r="1456" spans="20:20">
      <c r="T1456" s="586"/>
    </row>
    <row r="1457" spans="20:20">
      <c r="T1457" s="586"/>
    </row>
    <row r="1458" spans="20:20">
      <c r="T1458" s="586"/>
    </row>
    <row r="1459" spans="20:20">
      <c r="T1459" s="586"/>
    </row>
    <row r="1460" spans="20:20">
      <c r="T1460" s="586"/>
    </row>
    <row r="1461" spans="20:20">
      <c r="T1461" s="586"/>
    </row>
    <row r="1462" spans="20:20">
      <c r="T1462" s="586"/>
    </row>
    <row r="1463" spans="20:20">
      <c r="T1463" s="586"/>
    </row>
    <row r="1464" spans="20:20">
      <c r="T1464" s="586"/>
    </row>
    <row r="1465" spans="20:20">
      <c r="T1465" s="586"/>
    </row>
    <row r="1466" spans="20:20">
      <c r="T1466" s="586"/>
    </row>
    <row r="1467" spans="20:20">
      <c r="T1467" s="586"/>
    </row>
    <row r="1468" spans="20:20">
      <c r="T1468" s="586"/>
    </row>
    <row r="1469" spans="20:20">
      <c r="T1469" s="586"/>
    </row>
    <row r="1470" spans="20:20">
      <c r="T1470" s="586"/>
    </row>
    <row r="1471" spans="20:20">
      <c r="T1471" s="586"/>
    </row>
    <row r="1472" spans="20:20">
      <c r="T1472" s="586"/>
    </row>
    <row r="1473" spans="20:20">
      <c r="T1473" s="586"/>
    </row>
    <row r="1474" spans="20:20">
      <c r="T1474" s="586"/>
    </row>
    <row r="1475" spans="20:20">
      <c r="T1475" s="586"/>
    </row>
    <row r="1476" spans="20:20">
      <c r="T1476" s="586"/>
    </row>
    <row r="1477" spans="20:20">
      <c r="T1477" s="586"/>
    </row>
    <row r="1478" spans="20:20">
      <c r="T1478" s="586"/>
    </row>
    <row r="1479" spans="20:20">
      <c r="T1479" s="586"/>
    </row>
    <row r="1480" spans="20:20">
      <c r="T1480" s="586"/>
    </row>
    <row r="1481" spans="20:20">
      <c r="T1481" s="586"/>
    </row>
    <row r="1482" spans="20:20">
      <c r="T1482" s="586"/>
    </row>
    <row r="1483" spans="20:20">
      <c r="T1483" s="586"/>
    </row>
    <row r="1484" spans="20:20">
      <c r="T1484" s="586"/>
    </row>
    <row r="1485" spans="20:20">
      <c r="T1485" s="586"/>
    </row>
    <row r="1486" spans="20:20">
      <c r="T1486" s="586"/>
    </row>
    <row r="1487" spans="20:20">
      <c r="T1487" s="586"/>
    </row>
    <row r="1488" spans="20:20">
      <c r="T1488" s="586"/>
    </row>
    <row r="1489" spans="20:20">
      <c r="T1489" s="586"/>
    </row>
    <row r="1490" spans="20:20">
      <c r="T1490" s="586"/>
    </row>
    <row r="1491" spans="20:20">
      <c r="T1491" s="586"/>
    </row>
    <row r="1492" spans="20:20">
      <c r="T1492" s="586"/>
    </row>
    <row r="1493" spans="20:20">
      <c r="T1493" s="586"/>
    </row>
    <row r="1494" spans="20:20">
      <c r="T1494" s="586"/>
    </row>
    <row r="1495" spans="20:20">
      <c r="T1495" s="586"/>
    </row>
    <row r="1496" spans="20:20">
      <c r="T1496" s="586"/>
    </row>
    <row r="1497" spans="20:20">
      <c r="T1497" s="586"/>
    </row>
    <row r="1498" spans="20:20">
      <c r="T1498" s="586"/>
    </row>
    <row r="1499" spans="20:20">
      <c r="T1499" s="586"/>
    </row>
    <row r="1500" spans="20:20">
      <c r="T1500" s="586"/>
    </row>
    <row r="1501" spans="20:20">
      <c r="T1501" s="586"/>
    </row>
    <row r="1502" spans="20:20">
      <c r="T1502" s="586"/>
    </row>
    <row r="1503" spans="20:20">
      <c r="T1503" s="586"/>
    </row>
    <row r="1504" spans="20:20">
      <c r="T1504" s="586"/>
    </row>
    <row r="1505" spans="20:20">
      <c r="T1505" s="586"/>
    </row>
    <row r="1506" spans="20:20">
      <c r="T1506" s="586"/>
    </row>
    <row r="1507" spans="20:20">
      <c r="T1507" s="586"/>
    </row>
    <row r="1508" spans="20:20">
      <c r="T1508" s="586"/>
    </row>
    <row r="1509" spans="20:20">
      <c r="T1509" s="586"/>
    </row>
    <row r="1510" spans="20:20">
      <c r="T1510" s="586"/>
    </row>
    <row r="1511" spans="20:20">
      <c r="T1511" s="586"/>
    </row>
    <row r="1512" spans="20:20">
      <c r="T1512" s="586"/>
    </row>
    <row r="1513" spans="20:20">
      <c r="T1513" s="586"/>
    </row>
    <row r="1514" spans="20:20">
      <c r="T1514" s="586"/>
    </row>
    <row r="1515" spans="20:20">
      <c r="T1515" s="586"/>
    </row>
    <row r="1516" spans="20:20">
      <c r="T1516" s="586"/>
    </row>
    <row r="1517" spans="20:20">
      <c r="T1517" s="586"/>
    </row>
    <row r="1518" spans="20:20">
      <c r="T1518" s="586"/>
    </row>
    <row r="1519" spans="20:20">
      <c r="T1519" s="586"/>
    </row>
    <row r="1520" spans="20:20">
      <c r="T1520" s="586"/>
    </row>
    <row r="1521" spans="20:20">
      <c r="T1521" s="586"/>
    </row>
    <row r="1522" spans="20:20">
      <c r="T1522" s="586"/>
    </row>
    <row r="1523" spans="20:20">
      <c r="T1523" s="586"/>
    </row>
    <row r="1524" spans="20:20">
      <c r="T1524" s="586"/>
    </row>
    <row r="1525" spans="20:20">
      <c r="T1525" s="586"/>
    </row>
    <row r="1526" spans="20:20">
      <c r="T1526" s="586"/>
    </row>
    <row r="1527" spans="20:20">
      <c r="T1527" s="586"/>
    </row>
    <row r="1528" spans="20:20">
      <c r="T1528" s="586"/>
    </row>
    <row r="1529" spans="20:20">
      <c r="T1529" s="586"/>
    </row>
    <row r="1530" spans="20:20">
      <c r="T1530" s="586"/>
    </row>
    <row r="1531" spans="20:20">
      <c r="T1531" s="586"/>
    </row>
    <row r="1532" spans="20:20">
      <c r="T1532" s="586"/>
    </row>
    <row r="1533" spans="20:20">
      <c r="T1533" s="586"/>
    </row>
    <row r="1534" spans="20:20">
      <c r="T1534" s="586"/>
    </row>
    <row r="1535" spans="20:20">
      <c r="T1535" s="586"/>
    </row>
    <row r="1536" spans="20:20">
      <c r="T1536" s="586"/>
    </row>
    <row r="1537" spans="20:20">
      <c r="T1537" s="586"/>
    </row>
    <row r="1538" spans="20:20">
      <c r="T1538" s="586"/>
    </row>
    <row r="1539" spans="20:20">
      <c r="T1539" s="586"/>
    </row>
    <row r="1540" spans="20:20">
      <c r="T1540" s="586"/>
    </row>
    <row r="1541" spans="20:20">
      <c r="T1541" s="586"/>
    </row>
    <row r="1542" spans="20:20">
      <c r="T1542" s="586"/>
    </row>
    <row r="1543" spans="20:20">
      <c r="T1543" s="586"/>
    </row>
    <row r="1544" spans="20:20">
      <c r="T1544" s="586"/>
    </row>
    <row r="1545" spans="20:20">
      <c r="T1545" s="586"/>
    </row>
    <row r="1546" spans="20:20">
      <c r="T1546" s="586"/>
    </row>
    <row r="1547" spans="20:20">
      <c r="T1547" s="586"/>
    </row>
    <row r="1548" spans="20:20">
      <c r="T1548" s="586"/>
    </row>
    <row r="1549" spans="20:20">
      <c r="T1549" s="586"/>
    </row>
    <row r="1550" spans="20:20">
      <c r="T1550" s="586"/>
    </row>
    <row r="1551" spans="20:20">
      <c r="T1551" s="586"/>
    </row>
    <row r="1552" spans="20:20">
      <c r="T1552" s="586"/>
    </row>
    <row r="1553" spans="20:20">
      <c r="T1553" s="586"/>
    </row>
    <row r="1554" spans="20:20">
      <c r="T1554" s="586"/>
    </row>
    <row r="1555" spans="20:20">
      <c r="T1555" s="586"/>
    </row>
    <row r="1556" spans="20:20">
      <c r="T1556" s="586"/>
    </row>
    <row r="1557" spans="20:20">
      <c r="T1557" s="586"/>
    </row>
    <row r="1558" spans="20:20">
      <c r="T1558" s="586"/>
    </row>
    <row r="1559" spans="20:20">
      <c r="T1559" s="586"/>
    </row>
    <row r="1560" spans="20:20">
      <c r="T1560" s="586"/>
    </row>
    <row r="1561" spans="20:20">
      <c r="T1561" s="586"/>
    </row>
    <row r="1562" spans="20:20">
      <c r="T1562" s="586"/>
    </row>
    <row r="1563" spans="20:20">
      <c r="T1563" s="586"/>
    </row>
    <row r="1564" spans="20:20">
      <c r="T1564" s="586"/>
    </row>
    <row r="1565" spans="20:20">
      <c r="T1565" s="586"/>
    </row>
    <row r="1566" spans="20:20">
      <c r="T1566" s="586"/>
    </row>
    <row r="1567" spans="20:20">
      <c r="T1567" s="586"/>
    </row>
    <row r="1568" spans="20:20">
      <c r="T1568" s="586"/>
    </row>
    <row r="1569" spans="20:20">
      <c r="T1569" s="586"/>
    </row>
    <row r="1570" spans="20:20">
      <c r="T1570" s="586"/>
    </row>
    <row r="1571" spans="20:20">
      <c r="T1571" s="586"/>
    </row>
    <row r="1572" spans="20:20">
      <c r="T1572" s="586"/>
    </row>
    <row r="1573" spans="20:20">
      <c r="T1573" s="586"/>
    </row>
    <row r="1574" spans="20:20">
      <c r="T1574" s="586"/>
    </row>
    <row r="1575" spans="20:20">
      <c r="T1575" s="586"/>
    </row>
    <row r="1576" spans="20:20">
      <c r="T1576" s="586"/>
    </row>
    <row r="1577" spans="20:20">
      <c r="T1577" s="586"/>
    </row>
    <row r="1578" spans="20:20">
      <c r="T1578" s="586"/>
    </row>
    <row r="1579" spans="20:20">
      <c r="T1579" s="586"/>
    </row>
    <row r="1580" spans="20:20">
      <c r="T1580" s="586"/>
    </row>
    <row r="1581" spans="20:20">
      <c r="T1581" s="586"/>
    </row>
    <row r="1582" spans="20:20">
      <c r="T1582" s="586"/>
    </row>
    <row r="1583" spans="20:20">
      <c r="T1583" s="586"/>
    </row>
    <row r="1584" spans="20:20">
      <c r="T1584" s="586"/>
    </row>
    <row r="1585" spans="20:20">
      <c r="T1585" s="586"/>
    </row>
    <row r="1586" spans="20:20">
      <c r="T1586" s="586"/>
    </row>
    <row r="1587" spans="20:20">
      <c r="T1587" s="586"/>
    </row>
    <row r="1588" spans="20:20">
      <c r="T1588" s="586"/>
    </row>
    <row r="1589" spans="20:20">
      <c r="T1589" s="586"/>
    </row>
    <row r="1590" spans="20:20">
      <c r="T1590" s="586"/>
    </row>
    <row r="1591" spans="20:20">
      <c r="T1591" s="586"/>
    </row>
    <row r="1592" spans="20:20">
      <c r="T1592" s="586"/>
    </row>
    <row r="1593" spans="20:20">
      <c r="T1593" s="586"/>
    </row>
    <row r="1594" spans="20:20">
      <c r="T1594" s="586"/>
    </row>
    <row r="1595" spans="20:20">
      <c r="T1595" s="586"/>
    </row>
    <row r="1596" spans="20:20">
      <c r="T1596" s="586"/>
    </row>
    <row r="1597" spans="20:20">
      <c r="T1597" s="586"/>
    </row>
    <row r="1598" spans="20:20">
      <c r="T1598" s="586"/>
    </row>
    <row r="1599" spans="20:20">
      <c r="T1599" s="586"/>
    </row>
    <row r="1600" spans="20:20">
      <c r="T1600" s="586"/>
    </row>
    <row r="1601" spans="20:20">
      <c r="T1601" s="586"/>
    </row>
    <row r="1602" spans="20:20">
      <c r="T1602" s="586"/>
    </row>
    <row r="1603" spans="20:20">
      <c r="T1603" s="586"/>
    </row>
    <row r="1604" spans="20:20">
      <c r="T1604" s="586"/>
    </row>
    <row r="1605" spans="20:20">
      <c r="T1605" s="586"/>
    </row>
    <row r="1606" spans="20:20">
      <c r="T1606" s="586"/>
    </row>
    <row r="1607" spans="20:20">
      <c r="T1607" s="586"/>
    </row>
    <row r="1608" spans="20:20">
      <c r="T1608" s="586"/>
    </row>
    <row r="1609" spans="20:20">
      <c r="T1609" s="586"/>
    </row>
    <row r="1610" spans="20:20">
      <c r="T1610" s="586"/>
    </row>
    <row r="1611" spans="20:20">
      <c r="T1611" s="586"/>
    </row>
    <row r="1612" spans="20:20">
      <c r="T1612" s="586"/>
    </row>
    <row r="1613" spans="20:20">
      <c r="T1613" s="586"/>
    </row>
    <row r="1614" spans="20:20">
      <c r="T1614" s="586"/>
    </row>
    <row r="1615" spans="20:20">
      <c r="T1615" s="586"/>
    </row>
    <row r="1616" spans="20:20">
      <c r="T1616" s="586"/>
    </row>
    <row r="1617" spans="20:20">
      <c r="T1617" s="586"/>
    </row>
    <row r="1618" spans="20:20">
      <c r="T1618" s="586"/>
    </row>
    <row r="1619" spans="20:20">
      <c r="T1619" s="586"/>
    </row>
    <row r="1620" spans="20:20">
      <c r="T1620" s="586"/>
    </row>
    <row r="1621" spans="20:20">
      <c r="T1621" s="586"/>
    </row>
    <row r="1622" spans="20:20">
      <c r="T1622" s="586"/>
    </row>
    <row r="1623" spans="20:20">
      <c r="T1623" s="586"/>
    </row>
    <row r="1624" spans="20:20">
      <c r="T1624" s="586"/>
    </row>
    <row r="1625" spans="20:20">
      <c r="T1625" s="586"/>
    </row>
    <row r="1626" spans="20:20">
      <c r="T1626" s="586"/>
    </row>
    <row r="1627" spans="20:20">
      <c r="T1627" s="586"/>
    </row>
    <row r="1628" spans="20:20">
      <c r="T1628" s="586"/>
    </row>
    <row r="1629" spans="20:20">
      <c r="T1629" s="586"/>
    </row>
    <row r="1630" spans="20:20">
      <c r="T1630" s="586"/>
    </row>
    <row r="1631" spans="20:20">
      <c r="T1631" s="586"/>
    </row>
    <row r="1632" spans="20:20">
      <c r="T1632" s="586"/>
    </row>
    <row r="1633" spans="20:20">
      <c r="T1633" s="586"/>
    </row>
    <row r="1634" spans="20:20">
      <c r="T1634" s="586"/>
    </row>
    <row r="1635" spans="20:20">
      <c r="T1635" s="586"/>
    </row>
    <row r="1636" spans="20:20">
      <c r="T1636" s="586"/>
    </row>
    <row r="1637" spans="20:20">
      <c r="T1637" s="586"/>
    </row>
    <row r="1638" spans="20:20">
      <c r="T1638" s="586"/>
    </row>
    <row r="1639" spans="20:20">
      <c r="T1639" s="586"/>
    </row>
    <row r="1640" spans="20:20">
      <c r="T1640" s="586"/>
    </row>
    <row r="1641" spans="20:20">
      <c r="T1641" s="586"/>
    </row>
    <row r="1642" spans="20:20">
      <c r="T1642" s="586"/>
    </row>
    <row r="1643" spans="20:20">
      <c r="T1643" s="586"/>
    </row>
    <row r="1644" spans="20:20">
      <c r="T1644" s="586"/>
    </row>
    <row r="1645" spans="20:20">
      <c r="T1645" s="586"/>
    </row>
    <row r="1646" spans="20:20">
      <c r="T1646" s="586"/>
    </row>
    <row r="1647" spans="20:20">
      <c r="T1647" s="586"/>
    </row>
    <row r="1648" spans="20:20">
      <c r="T1648" s="586"/>
    </row>
    <row r="1649" spans="20:20">
      <c r="T1649" s="586"/>
    </row>
    <row r="1650" spans="20:20">
      <c r="T1650" s="586"/>
    </row>
    <row r="1651" spans="20:20">
      <c r="T1651" s="586"/>
    </row>
    <row r="1652" spans="20:20">
      <c r="T1652" s="586"/>
    </row>
    <row r="1653" spans="20:20">
      <c r="T1653" s="586"/>
    </row>
    <row r="1654" spans="20:20">
      <c r="T1654" s="586"/>
    </row>
    <row r="1655" spans="20:20">
      <c r="T1655" s="586"/>
    </row>
    <row r="1656" spans="20:20">
      <c r="T1656" s="586"/>
    </row>
    <row r="1657" spans="20:20">
      <c r="T1657" s="586"/>
    </row>
    <row r="1658" spans="20:20">
      <c r="T1658" s="586"/>
    </row>
    <row r="1659" spans="20:20">
      <c r="T1659" s="586"/>
    </row>
    <row r="1660" spans="20:20">
      <c r="T1660" s="586"/>
    </row>
    <row r="1661" spans="20:20">
      <c r="T1661" s="586"/>
    </row>
    <row r="1662" spans="20:20">
      <c r="T1662" s="586"/>
    </row>
    <row r="1663" spans="20:20">
      <c r="T1663" s="586"/>
    </row>
    <row r="1664" spans="20:20">
      <c r="T1664" s="586"/>
    </row>
    <row r="1665" spans="20:20">
      <c r="T1665" s="586"/>
    </row>
    <row r="1666" spans="20:20">
      <c r="T1666" s="586"/>
    </row>
    <row r="1667" spans="20:20">
      <c r="T1667" s="586"/>
    </row>
    <row r="1668" spans="20:20">
      <c r="T1668" s="586"/>
    </row>
    <row r="1669" spans="20:20">
      <c r="T1669" s="586"/>
    </row>
    <row r="1670" spans="20:20">
      <c r="T1670" s="586"/>
    </row>
    <row r="1671" spans="20:20">
      <c r="T1671" s="586"/>
    </row>
    <row r="1672" spans="20:20">
      <c r="T1672" s="586"/>
    </row>
    <row r="1673" spans="20:20">
      <c r="T1673" s="586"/>
    </row>
    <row r="1674" spans="20:20">
      <c r="T1674" s="586"/>
    </row>
    <row r="1675" spans="20:20">
      <c r="T1675" s="586"/>
    </row>
    <row r="1676" spans="20:20">
      <c r="T1676" s="586"/>
    </row>
    <row r="1677" spans="20:20">
      <c r="T1677" s="586"/>
    </row>
    <row r="1678" spans="20:20">
      <c r="T1678" s="586"/>
    </row>
    <row r="1679" spans="20:20">
      <c r="T1679" s="586"/>
    </row>
    <row r="1680" spans="20:20">
      <c r="T1680" s="586"/>
    </row>
    <row r="1681" spans="20:20">
      <c r="T1681" s="586"/>
    </row>
    <row r="1682" spans="20:20">
      <c r="T1682" s="586"/>
    </row>
    <row r="1683" spans="20:20">
      <c r="T1683" s="586"/>
    </row>
    <row r="1684" spans="20:20">
      <c r="T1684" s="586"/>
    </row>
    <row r="1685" spans="20:20">
      <c r="T1685" s="586"/>
    </row>
    <row r="1686" spans="20:20">
      <c r="T1686" s="586"/>
    </row>
    <row r="1687" spans="20:20">
      <c r="T1687" s="586"/>
    </row>
    <row r="1688" spans="20:20">
      <c r="T1688" s="586"/>
    </row>
    <row r="1689" spans="20:20">
      <c r="T1689" s="586"/>
    </row>
    <row r="1690" spans="20:20">
      <c r="T1690" s="586"/>
    </row>
    <row r="1691" spans="20:20">
      <c r="T1691" s="586"/>
    </row>
    <row r="1692" spans="20:20">
      <c r="T1692" s="586"/>
    </row>
    <row r="1693" spans="20:20">
      <c r="T1693" s="586"/>
    </row>
    <row r="1694" spans="20:20">
      <c r="T1694" s="586"/>
    </row>
    <row r="1695" spans="20:20">
      <c r="T1695" s="586"/>
    </row>
    <row r="1696" spans="20:20">
      <c r="T1696" s="586"/>
    </row>
    <row r="1697" spans="20:20">
      <c r="T1697" s="586"/>
    </row>
    <row r="1698" spans="20:20">
      <c r="T1698" s="586"/>
    </row>
    <row r="1699" spans="20:20">
      <c r="T1699" s="586"/>
    </row>
    <row r="1700" spans="20:20">
      <c r="T1700" s="586"/>
    </row>
    <row r="1701" spans="20:20">
      <c r="T1701" s="586"/>
    </row>
    <row r="1702" spans="20:20">
      <c r="T1702" s="586"/>
    </row>
    <row r="1703" spans="20:20">
      <c r="T1703" s="586"/>
    </row>
    <row r="1704" spans="20:20">
      <c r="T1704" s="586"/>
    </row>
    <row r="1705" spans="20:20">
      <c r="T1705" s="586"/>
    </row>
    <row r="1706" spans="20:20">
      <c r="T1706" s="586"/>
    </row>
    <row r="1707" spans="20:20">
      <c r="T1707" s="586"/>
    </row>
    <row r="1708" spans="20:20">
      <c r="T1708" s="586"/>
    </row>
    <row r="1709" spans="20:20">
      <c r="T1709" s="586"/>
    </row>
    <row r="1710" spans="20:20">
      <c r="T1710" s="586"/>
    </row>
    <row r="1711" spans="20:20">
      <c r="T1711" s="586"/>
    </row>
    <row r="1712" spans="20:20">
      <c r="T1712" s="586"/>
    </row>
    <row r="1713" spans="20:20">
      <c r="T1713" s="586"/>
    </row>
    <row r="1714" spans="20:20">
      <c r="T1714" s="586"/>
    </row>
    <row r="1715" spans="20:20">
      <c r="T1715" s="586"/>
    </row>
    <row r="1716" spans="20:20">
      <c r="T1716" s="586"/>
    </row>
    <row r="1717" spans="20:20">
      <c r="T1717" s="586"/>
    </row>
    <row r="1718" spans="20:20">
      <c r="T1718" s="586"/>
    </row>
    <row r="1719" spans="20:20">
      <c r="T1719" s="586"/>
    </row>
    <row r="1720" spans="20:20">
      <c r="T1720" s="586"/>
    </row>
    <row r="1721" spans="20:20">
      <c r="T1721" s="586"/>
    </row>
    <row r="1722" spans="20:20">
      <c r="T1722" s="586"/>
    </row>
    <row r="1723" spans="20:20">
      <c r="T1723" s="586"/>
    </row>
    <row r="1724" spans="20:20">
      <c r="T1724" s="586"/>
    </row>
    <row r="1725" spans="20:20">
      <c r="T1725" s="586"/>
    </row>
    <row r="1726" spans="20:20">
      <c r="T1726" s="586"/>
    </row>
    <row r="1727" spans="20:20">
      <c r="T1727" s="586"/>
    </row>
    <row r="1728" spans="20:20">
      <c r="T1728" s="586"/>
    </row>
    <row r="1729" spans="20:20">
      <c r="T1729" s="586"/>
    </row>
    <row r="1730" spans="20:20">
      <c r="T1730" s="586"/>
    </row>
    <row r="1731" spans="20:20">
      <c r="T1731" s="586"/>
    </row>
    <row r="1732" spans="20:20">
      <c r="T1732" s="586"/>
    </row>
    <row r="1733" spans="20:20">
      <c r="T1733" s="586"/>
    </row>
    <row r="1734" spans="20:20">
      <c r="T1734" s="586"/>
    </row>
    <row r="1735" spans="20:20">
      <c r="T1735" s="586"/>
    </row>
    <row r="1736" spans="20:20">
      <c r="T1736" s="586"/>
    </row>
    <row r="1737" spans="20:20">
      <c r="T1737" s="586"/>
    </row>
    <row r="1738" spans="20:20">
      <c r="T1738" s="586"/>
    </row>
    <row r="1739" spans="20:20">
      <c r="T1739" s="586"/>
    </row>
    <row r="1740" spans="20:20">
      <c r="T1740" s="586"/>
    </row>
    <row r="1741" spans="20:20">
      <c r="T1741" s="586"/>
    </row>
    <row r="1742" spans="20:20">
      <c r="T1742" s="586"/>
    </row>
    <row r="1743" spans="20:20">
      <c r="T1743" s="586"/>
    </row>
    <row r="1744" spans="20:20">
      <c r="T1744" s="586"/>
    </row>
    <row r="1745" spans="20:20">
      <c r="T1745" s="586"/>
    </row>
    <row r="1746" spans="20:20">
      <c r="T1746" s="586"/>
    </row>
    <row r="1747" spans="20:20">
      <c r="T1747" s="586"/>
    </row>
    <row r="1748" spans="20:20">
      <c r="T1748" s="586"/>
    </row>
    <row r="1749" spans="20:20">
      <c r="T1749" s="586"/>
    </row>
    <row r="1750" spans="20:20">
      <c r="T1750" s="586"/>
    </row>
    <row r="1751" spans="20:20">
      <c r="T1751" s="586"/>
    </row>
    <row r="1752" spans="20:20">
      <c r="T1752" s="586"/>
    </row>
    <row r="1753" spans="20:20">
      <c r="T1753" s="586"/>
    </row>
    <row r="1754" spans="20:20">
      <c r="T1754" s="586"/>
    </row>
    <row r="1755" spans="20:20">
      <c r="T1755" s="586"/>
    </row>
    <row r="1756" spans="20:20">
      <c r="T1756" s="586"/>
    </row>
    <row r="1757" spans="20:20">
      <c r="T1757" s="586"/>
    </row>
    <row r="1758" spans="20:20">
      <c r="T1758" s="586"/>
    </row>
    <row r="1759" spans="20:20">
      <c r="T1759" s="586"/>
    </row>
    <row r="1760" spans="20:20">
      <c r="T1760" s="586"/>
    </row>
    <row r="1761" spans="20:20">
      <c r="T1761" s="586"/>
    </row>
    <row r="1762" spans="20:20">
      <c r="T1762" s="586"/>
    </row>
    <row r="1763" spans="20:20">
      <c r="T1763" s="586"/>
    </row>
    <row r="1764" spans="20:20">
      <c r="T1764" s="586"/>
    </row>
    <row r="1765" spans="20:20">
      <c r="T1765" s="586"/>
    </row>
    <row r="1766" spans="20:20">
      <c r="T1766" s="586"/>
    </row>
    <row r="1767" spans="20:20">
      <c r="T1767" s="586"/>
    </row>
    <row r="1768" spans="20:20">
      <c r="T1768" s="586"/>
    </row>
    <row r="1769" spans="20:20">
      <c r="T1769" s="586"/>
    </row>
    <row r="1770" spans="20:20">
      <c r="T1770" s="586"/>
    </row>
    <row r="1771" spans="20:20">
      <c r="T1771" s="586"/>
    </row>
    <row r="1772" spans="20:20">
      <c r="T1772" s="586"/>
    </row>
    <row r="1773" spans="20:20">
      <c r="T1773" s="586"/>
    </row>
    <row r="1774" spans="20:20">
      <c r="T1774" s="586"/>
    </row>
    <row r="1775" spans="20:20">
      <c r="T1775" s="586"/>
    </row>
    <row r="1776" spans="20:20">
      <c r="T1776" s="586"/>
    </row>
    <row r="1777" spans="20:20">
      <c r="T1777" s="586"/>
    </row>
    <row r="1778" spans="20:20">
      <c r="T1778" s="586"/>
    </row>
    <row r="1779" spans="20:20">
      <c r="T1779" s="586"/>
    </row>
    <row r="1780" spans="20:20">
      <c r="T1780" s="586"/>
    </row>
    <row r="1781" spans="20:20">
      <c r="T1781" s="586"/>
    </row>
    <row r="1782" spans="20:20">
      <c r="T1782" s="586"/>
    </row>
    <row r="1783" spans="20:20">
      <c r="T1783" s="586"/>
    </row>
    <row r="1784" spans="20:20">
      <c r="T1784" s="586"/>
    </row>
    <row r="1785" spans="20:20">
      <c r="T1785" s="586"/>
    </row>
    <row r="1786" spans="20:20">
      <c r="T1786" s="586"/>
    </row>
    <row r="1787" spans="20:20">
      <c r="T1787" s="586"/>
    </row>
    <row r="1788" spans="20:20">
      <c r="T1788" s="586"/>
    </row>
    <row r="1789" spans="20:20">
      <c r="T1789" s="586"/>
    </row>
    <row r="1790" spans="20:20">
      <c r="T1790" s="586"/>
    </row>
    <row r="1791" spans="20:20">
      <c r="T1791" s="586"/>
    </row>
    <row r="1792" spans="20:20">
      <c r="T1792" s="586"/>
    </row>
    <row r="1793" spans="20:20">
      <c r="T1793" s="586"/>
    </row>
    <row r="1794" spans="20:20">
      <c r="T1794" s="586"/>
    </row>
    <row r="1795" spans="20:20">
      <c r="T1795" s="586"/>
    </row>
    <row r="1796" spans="20:20">
      <c r="T1796" s="586"/>
    </row>
    <row r="1797" spans="20:20">
      <c r="T1797" s="586"/>
    </row>
    <row r="1798" spans="20:20">
      <c r="T1798" s="586"/>
    </row>
    <row r="1799" spans="20:20">
      <c r="T1799" s="586"/>
    </row>
    <row r="1800" spans="20:20">
      <c r="T1800" s="586"/>
    </row>
    <row r="1801" spans="20:20">
      <c r="T1801" s="586"/>
    </row>
    <row r="1802" spans="20:20">
      <c r="T1802" s="586"/>
    </row>
    <row r="1803" spans="20:20">
      <c r="T1803" s="586"/>
    </row>
    <row r="1804" spans="20:20">
      <c r="T1804" s="586"/>
    </row>
    <row r="1805" spans="20:20">
      <c r="T1805" s="586"/>
    </row>
    <row r="1806" spans="20:20">
      <c r="T1806" s="586"/>
    </row>
    <row r="1807" spans="20:20">
      <c r="T1807" s="586"/>
    </row>
    <row r="1808" spans="20:20">
      <c r="T1808" s="586"/>
    </row>
    <row r="1809" spans="20:20">
      <c r="T1809" s="586"/>
    </row>
    <row r="1810" spans="20:20">
      <c r="T1810" s="586"/>
    </row>
    <row r="1811" spans="20:20">
      <c r="T1811" s="586"/>
    </row>
    <row r="1812" spans="20:20">
      <c r="T1812" s="586"/>
    </row>
    <row r="1813" spans="20:20">
      <c r="T1813" s="586"/>
    </row>
    <row r="1814" spans="20:20">
      <c r="T1814" s="586"/>
    </row>
    <row r="1815" spans="20:20">
      <c r="T1815" s="586"/>
    </row>
    <row r="1816" spans="20:20">
      <c r="T1816" s="586"/>
    </row>
    <row r="1817" spans="20:20">
      <c r="T1817" s="586"/>
    </row>
    <row r="1818" spans="20:20">
      <c r="T1818" s="586"/>
    </row>
    <row r="1819" spans="20:20">
      <c r="T1819" s="586"/>
    </row>
    <row r="1820" spans="20:20">
      <c r="T1820" s="586"/>
    </row>
    <row r="1821" spans="20:20">
      <c r="T1821" s="586"/>
    </row>
    <row r="1822" spans="20:20">
      <c r="T1822" s="586"/>
    </row>
    <row r="1823" spans="20:20">
      <c r="T1823" s="586"/>
    </row>
    <row r="1824" spans="20:20">
      <c r="T1824" s="586"/>
    </row>
    <row r="1825" spans="20:20">
      <c r="T1825" s="586"/>
    </row>
    <row r="1826" spans="20:20">
      <c r="T1826" s="586"/>
    </row>
    <row r="1827" spans="20:20">
      <c r="T1827" s="586"/>
    </row>
    <row r="1828" spans="20:20">
      <c r="T1828" s="586"/>
    </row>
    <row r="1829" spans="20:20">
      <c r="T1829" s="586"/>
    </row>
    <row r="1830" spans="20:20">
      <c r="T1830" s="586"/>
    </row>
    <row r="1831" spans="20:20">
      <c r="T1831" s="586"/>
    </row>
    <row r="1832" spans="20:20">
      <c r="T1832" s="586"/>
    </row>
    <row r="1833" spans="20:20">
      <c r="T1833" s="586"/>
    </row>
    <row r="1834" spans="20:20">
      <c r="T1834" s="586"/>
    </row>
    <row r="1835" spans="20:20">
      <c r="T1835" s="586"/>
    </row>
    <row r="1836" spans="20:20">
      <c r="T1836" s="586"/>
    </row>
    <row r="1837" spans="20:20">
      <c r="T1837" s="586"/>
    </row>
    <row r="1838" spans="20:20">
      <c r="T1838" s="586"/>
    </row>
    <row r="1839" spans="20:20">
      <c r="T1839" s="586"/>
    </row>
    <row r="1840" spans="20:20">
      <c r="T1840" s="586"/>
    </row>
    <row r="1841" spans="20:20">
      <c r="T1841" s="586"/>
    </row>
    <row r="1842" spans="20:20">
      <c r="T1842" s="586"/>
    </row>
    <row r="1843" spans="20:20">
      <c r="T1843" s="586"/>
    </row>
    <row r="1844" spans="20:20">
      <c r="T1844" s="586"/>
    </row>
    <row r="1845" spans="20:20">
      <c r="T1845" s="586"/>
    </row>
    <row r="1846" spans="20:20">
      <c r="T1846" s="586"/>
    </row>
    <row r="1847" spans="20:20">
      <c r="T1847" s="586"/>
    </row>
    <row r="1848" spans="20:20">
      <c r="T1848" s="586"/>
    </row>
    <row r="1849" spans="20:20">
      <c r="T1849" s="586"/>
    </row>
    <row r="1850" spans="20:20">
      <c r="T1850" s="586"/>
    </row>
    <row r="1851" spans="20:20">
      <c r="T1851" s="586"/>
    </row>
    <row r="1852" spans="20:20">
      <c r="T1852" s="586"/>
    </row>
    <row r="1853" spans="20:20">
      <c r="T1853" s="586"/>
    </row>
    <row r="1854" spans="20:20">
      <c r="T1854" s="586"/>
    </row>
    <row r="1855" spans="20:20">
      <c r="T1855" s="586"/>
    </row>
    <row r="1856" spans="20:20">
      <c r="T1856" s="586"/>
    </row>
    <row r="1857" spans="20:20">
      <c r="T1857" s="586"/>
    </row>
    <row r="1858" spans="20:20">
      <c r="T1858" s="586"/>
    </row>
    <row r="1859" spans="20:20">
      <c r="T1859" s="586"/>
    </row>
    <row r="1860" spans="20:20">
      <c r="T1860" s="586"/>
    </row>
    <row r="1861" spans="20:20">
      <c r="T1861" s="586"/>
    </row>
    <row r="1862" spans="20:20">
      <c r="T1862" s="586"/>
    </row>
    <row r="1863" spans="20:20">
      <c r="T1863" s="586"/>
    </row>
    <row r="1864" spans="20:20">
      <c r="T1864" s="586"/>
    </row>
    <row r="1865" spans="20:20">
      <c r="T1865" s="586"/>
    </row>
    <row r="1866" spans="20:20">
      <c r="T1866" s="586"/>
    </row>
    <row r="1867" spans="20:20">
      <c r="T1867" s="586"/>
    </row>
    <row r="1868" spans="20:20">
      <c r="T1868" s="586"/>
    </row>
    <row r="1869" spans="20:20">
      <c r="T1869" s="586"/>
    </row>
    <row r="1870" spans="20:20">
      <c r="T1870" s="586"/>
    </row>
    <row r="1871" spans="20:20">
      <c r="T1871" s="586"/>
    </row>
    <row r="1872" spans="20:20">
      <c r="T1872" s="586"/>
    </row>
    <row r="1873" spans="20:20">
      <c r="T1873" s="586"/>
    </row>
    <row r="1874" spans="20:20">
      <c r="T1874" s="586"/>
    </row>
    <row r="1875" spans="20:20">
      <c r="T1875" s="586"/>
    </row>
    <row r="1876" spans="20:20">
      <c r="T1876" s="586"/>
    </row>
    <row r="1877" spans="20:20">
      <c r="T1877" s="586"/>
    </row>
    <row r="1878" spans="20:20">
      <c r="T1878" s="586"/>
    </row>
    <row r="1879" spans="20:20">
      <c r="T1879" s="586"/>
    </row>
    <row r="1880" spans="20:20">
      <c r="T1880" s="586"/>
    </row>
    <row r="1881" spans="20:20">
      <c r="T1881" s="586"/>
    </row>
    <row r="1882" spans="20:20">
      <c r="T1882" s="586"/>
    </row>
    <row r="1883" spans="20:20">
      <c r="T1883" s="586"/>
    </row>
    <row r="1884" spans="20:20">
      <c r="T1884" s="586"/>
    </row>
    <row r="1885" spans="20:20">
      <c r="T1885" s="586"/>
    </row>
    <row r="1886" spans="20:20">
      <c r="T1886" s="586"/>
    </row>
    <row r="1887" spans="20:20">
      <c r="T1887" s="586"/>
    </row>
    <row r="1888" spans="20:20">
      <c r="T1888" s="586"/>
    </row>
    <row r="1889" spans="20:20">
      <c r="T1889" s="586"/>
    </row>
    <row r="1890" spans="20:20">
      <c r="T1890" s="586"/>
    </row>
    <row r="1891" spans="20:20">
      <c r="T1891" s="586"/>
    </row>
    <row r="1892" spans="20:20">
      <c r="T1892" s="586"/>
    </row>
    <row r="1893" spans="20:20">
      <c r="T1893" s="586"/>
    </row>
    <row r="1894" spans="20:20">
      <c r="T1894" s="586"/>
    </row>
    <row r="1895" spans="20:20">
      <c r="T1895" s="586"/>
    </row>
    <row r="1896" spans="20:20">
      <c r="T1896" s="586"/>
    </row>
    <row r="1897" spans="20:20">
      <c r="T1897" s="586"/>
    </row>
    <row r="1898" spans="20:20">
      <c r="T1898" s="586"/>
    </row>
    <row r="1899" spans="20:20">
      <c r="T1899" s="586"/>
    </row>
    <row r="1900" spans="20:20">
      <c r="T1900" s="586"/>
    </row>
    <row r="1901" spans="20:20">
      <c r="T1901" s="586"/>
    </row>
    <row r="1902" spans="20:20">
      <c r="T1902" s="586"/>
    </row>
    <row r="1903" spans="20:20">
      <c r="T1903" s="586"/>
    </row>
    <row r="1904" spans="20:20">
      <c r="T1904" s="586"/>
    </row>
    <row r="1905" spans="20:20">
      <c r="T1905" s="586"/>
    </row>
    <row r="1906" spans="20:20">
      <c r="T1906" s="586"/>
    </row>
    <row r="1907" spans="20:20">
      <c r="T1907" s="586"/>
    </row>
    <row r="1908" spans="20:20">
      <c r="T1908" s="586"/>
    </row>
    <row r="1909" spans="20:20">
      <c r="T1909" s="586"/>
    </row>
    <row r="1910" spans="20:20">
      <c r="T1910" s="586"/>
    </row>
    <row r="1911" spans="20:20">
      <c r="T1911" s="586"/>
    </row>
    <row r="1912" spans="20:20">
      <c r="T1912" s="586"/>
    </row>
    <row r="1913" spans="20:20">
      <c r="T1913" s="586"/>
    </row>
    <row r="1914" spans="20:20">
      <c r="T1914" s="586"/>
    </row>
    <row r="1915" spans="20:20">
      <c r="T1915" s="586"/>
    </row>
    <row r="1916" spans="20:20">
      <c r="T1916" s="586"/>
    </row>
    <row r="1917" spans="20:20">
      <c r="T1917" s="586"/>
    </row>
    <row r="1918" spans="20:20">
      <c r="T1918" s="586"/>
    </row>
    <row r="1919" spans="20:20">
      <c r="T1919" s="586"/>
    </row>
    <row r="1920" spans="20:20">
      <c r="T1920" s="586"/>
    </row>
    <row r="1921" spans="20:20">
      <c r="T1921" s="586"/>
    </row>
    <row r="1922" spans="20:20">
      <c r="T1922" s="586"/>
    </row>
    <row r="1923" spans="20:20">
      <c r="T1923" s="586"/>
    </row>
    <row r="1924" spans="20:20">
      <c r="T1924" s="586"/>
    </row>
    <row r="1925" spans="20:20">
      <c r="T1925" s="586"/>
    </row>
    <row r="1926" spans="20:20">
      <c r="T1926" s="586"/>
    </row>
    <row r="1927" spans="20:20">
      <c r="T1927" s="586"/>
    </row>
    <row r="1928" spans="20:20">
      <c r="T1928" s="586"/>
    </row>
    <row r="1929" spans="20:20">
      <c r="T1929" s="586"/>
    </row>
    <row r="1930" spans="20:20">
      <c r="T1930" s="586"/>
    </row>
    <row r="1931" spans="20:20">
      <c r="T1931" s="586"/>
    </row>
    <row r="1932" spans="20:20">
      <c r="T1932" s="586"/>
    </row>
    <row r="1933" spans="20:20">
      <c r="T1933" s="586"/>
    </row>
    <row r="1934" spans="20:20">
      <c r="T1934" s="586"/>
    </row>
    <row r="1935" spans="20:20">
      <c r="T1935" s="586"/>
    </row>
    <row r="1936" spans="20:20">
      <c r="T1936" s="586"/>
    </row>
    <row r="1937" spans="20:20">
      <c r="T1937" s="586"/>
    </row>
    <row r="1938" spans="20:20">
      <c r="T1938" s="586"/>
    </row>
    <row r="1939" spans="20:20">
      <c r="T1939" s="586"/>
    </row>
    <row r="1940" spans="20:20">
      <c r="T1940" s="586"/>
    </row>
    <row r="1941" spans="20:20">
      <c r="T1941" s="586"/>
    </row>
    <row r="1942" spans="20:20">
      <c r="T1942" s="586"/>
    </row>
    <row r="1943" spans="20:20">
      <c r="T1943" s="586"/>
    </row>
    <row r="1944" spans="20:20">
      <c r="T1944" s="586"/>
    </row>
    <row r="1945" spans="20:20">
      <c r="T1945" s="586"/>
    </row>
    <row r="1946" spans="20:20">
      <c r="T1946" s="586"/>
    </row>
    <row r="1947" spans="20:20">
      <c r="T1947" s="586"/>
    </row>
    <row r="1948" spans="20:20">
      <c r="T1948" s="586"/>
    </row>
    <row r="1949" spans="20:20">
      <c r="T1949" s="586"/>
    </row>
    <row r="1950" spans="20:20">
      <c r="T1950" s="586"/>
    </row>
    <row r="1951" spans="20:20">
      <c r="T1951" s="586"/>
    </row>
    <row r="1952" spans="20:20">
      <c r="T1952" s="586"/>
    </row>
    <row r="1953" spans="20:20">
      <c r="T1953" s="586"/>
    </row>
    <row r="1954" spans="20:20">
      <c r="T1954" s="586"/>
    </row>
    <row r="1955" spans="20:20">
      <c r="T1955" s="586"/>
    </row>
    <row r="1956" spans="20:20">
      <c r="T1956" s="586"/>
    </row>
    <row r="1957" spans="20:20">
      <c r="T1957" s="586"/>
    </row>
    <row r="1958" spans="20:20">
      <c r="T1958" s="586"/>
    </row>
    <row r="1959" spans="20:20">
      <c r="T1959" s="586"/>
    </row>
    <row r="1960" spans="20:20">
      <c r="T1960" s="586"/>
    </row>
    <row r="1961" spans="20:20">
      <c r="T1961" s="586"/>
    </row>
    <row r="1962" spans="20:20">
      <c r="T1962" s="586"/>
    </row>
    <row r="1963" spans="20:20">
      <c r="T1963" s="586"/>
    </row>
    <row r="1964" spans="20:20">
      <c r="T1964" s="586"/>
    </row>
    <row r="1965" spans="20:20">
      <c r="T1965" s="586"/>
    </row>
    <row r="1966" spans="20:20">
      <c r="T1966" s="586"/>
    </row>
    <row r="1967" spans="20:20">
      <c r="T1967" s="586"/>
    </row>
    <row r="1968" spans="20:20">
      <c r="T1968" s="586"/>
    </row>
    <row r="1969" spans="20:20">
      <c r="T1969" s="586"/>
    </row>
    <row r="1970" spans="20:20">
      <c r="T1970" s="586"/>
    </row>
    <row r="1971" spans="20:20">
      <c r="T1971" s="586"/>
    </row>
    <row r="1972" spans="20:20">
      <c r="T1972" s="586"/>
    </row>
    <row r="1973" spans="20:20">
      <c r="T1973" s="586"/>
    </row>
    <row r="1974" spans="20:20">
      <c r="T1974" s="586"/>
    </row>
    <row r="1975" spans="20:20">
      <c r="T1975" s="586"/>
    </row>
    <row r="1976" spans="20:20">
      <c r="T1976" s="586"/>
    </row>
    <row r="1977" spans="20:20">
      <c r="T1977" s="586"/>
    </row>
    <row r="1978" spans="20:20">
      <c r="T1978" s="586"/>
    </row>
    <row r="1979" spans="20:20">
      <c r="T1979" s="586"/>
    </row>
    <row r="1980" spans="20:20">
      <c r="T1980" s="586"/>
    </row>
    <row r="1981" spans="20:20">
      <c r="T1981" s="586"/>
    </row>
    <row r="1982" spans="20:20">
      <c r="T1982" s="586"/>
    </row>
    <row r="1983" spans="20:20">
      <c r="T1983" s="586"/>
    </row>
    <row r="1984" spans="20:20">
      <c r="T1984" s="586"/>
    </row>
    <row r="1985" spans="20:20">
      <c r="T1985" s="586"/>
    </row>
    <row r="1986" spans="20:20">
      <c r="T1986" s="586"/>
    </row>
    <row r="1987" spans="20:20">
      <c r="T1987" s="586"/>
    </row>
    <row r="1988" spans="20:20">
      <c r="T1988" s="586"/>
    </row>
    <row r="1989" spans="20:20">
      <c r="T1989" s="586"/>
    </row>
    <row r="1990" spans="20:20">
      <c r="T1990" s="586"/>
    </row>
    <row r="1991" spans="20:20">
      <c r="T1991" s="586"/>
    </row>
    <row r="1992" spans="20:20">
      <c r="T1992" s="586"/>
    </row>
    <row r="1993" spans="20:20">
      <c r="T1993" s="586"/>
    </row>
    <row r="1994" spans="20:20">
      <c r="T1994" s="586"/>
    </row>
    <row r="1995" spans="20:20">
      <c r="T1995" s="586"/>
    </row>
    <row r="1996" spans="20:20">
      <c r="T1996" s="586"/>
    </row>
    <row r="1997" spans="20:20">
      <c r="T1997" s="586"/>
    </row>
    <row r="1998" spans="20:20">
      <c r="T1998" s="586"/>
    </row>
    <row r="1999" spans="20:20">
      <c r="T1999" s="586"/>
    </row>
    <row r="2000" spans="20:20">
      <c r="T2000" s="586"/>
    </row>
    <row r="2001" spans="20:20">
      <c r="T2001" s="586"/>
    </row>
    <row r="2002" spans="20:20">
      <c r="T2002" s="586"/>
    </row>
    <row r="2003" spans="20:20">
      <c r="T2003" s="586"/>
    </row>
    <row r="2004" spans="20:20">
      <c r="T2004" s="586"/>
    </row>
    <row r="2005" spans="20:20">
      <c r="T2005" s="586"/>
    </row>
    <row r="2006" spans="20:20">
      <c r="T2006" s="586"/>
    </row>
    <row r="2007" spans="20:20">
      <c r="T2007" s="586"/>
    </row>
    <row r="2008" spans="20:20">
      <c r="T2008" s="586"/>
    </row>
    <row r="2009" spans="20:20">
      <c r="T2009" s="586"/>
    </row>
    <row r="2010" spans="20:20">
      <c r="T2010" s="586"/>
    </row>
    <row r="2011" spans="20:20">
      <c r="T2011" s="586"/>
    </row>
    <row r="2012" spans="20:20">
      <c r="T2012" s="586"/>
    </row>
    <row r="2013" spans="20:20">
      <c r="T2013" s="586"/>
    </row>
    <row r="2014" spans="20:20">
      <c r="T2014" s="586"/>
    </row>
    <row r="2015" spans="20:20">
      <c r="T2015" s="586"/>
    </row>
    <row r="2016" spans="20:20">
      <c r="T2016" s="586"/>
    </row>
    <row r="2017" spans="20:20">
      <c r="T2017" s="586"/>
    </row>
    <row r="2018" spans="20:20">
      <c r="T2018" s="586"/>
    </row>
    <row r="2019" spans="20:20">
      <c r="T2019" s="586"/>
    </row>
    <row r="2020" spans="20:20">
      <c r="T2020" s="586"/>
    </row>
    <row r="2021" spans="20:20">
      <c r="T2021" s="586"/>
    </row>
    <row r="2022" spans="20:20">
      <c r="T2022" s="586"/>
    </row>
    <row r="2023" spans="20:20">
      <c r="T2023" s="586"/>
    </row>
    <row r="2024" spans="20:20">
      <c r="T2024" s="586"/>
    </row>
    <row r="2025" spans="20:20">
      <c r="T2025" s="586"/>
    </row>
    <row r="2026" spans="20:20">
      <c r="T2026" s="586"/>
    </row>
    <row r="2027" spans="20:20">
      <c r="T2027" s="586"/>
    </row>
    <row r="2028" spans="20:20">
      <c r="T2028" s="586"/>
    </row>
    <row r="2029" spans="20:20">
      <c r="T2029" s="586"/>
    </row>
    <row r="2030" spans="20:20">
      <c r="T2030" s="586"/>
    </row>
    <row r="2031" spans="20:20">
      <c r="T2031" s="586"/>
    </row>
    <row r="2032" spans="20:20">
      <c r="T2032" s="586"/>
    </row>
    <row r="2033" spans="20:20">
      <c r="T2033" s="586"/>
    </row>
    <row r="2034" spans="20:20">
      <c r="T2034" s="586"/>
    </row>
    <row r="2035" spans="20:20">
      <c r="T2035" s="586"/>
    </row>
    <row r="2036" spans="20:20">
      <c r="T2036" s="586"/>
    </row>
    <row r="2037" spans="20:20">
      <c r="T2037" s="586"/>
    </row>
    <row r="2038" spans="20:20">
      <c r="T2038" s="586"/>
    </row>
    <row r="2039" spans="20:20">
      <c r="T2039" s="586"/>
    </row>
    <row r="2040" spans="20:20">
      <c r="T2040" s="586"/>
    </row>
    <row r="2041" spans="20:20">
      <c r="T2041" s="586"/>
    </row>
    <row r="2042" spans="20:20">
      <c r="T2042" s="586"/>
    </row>
    <row r="2043" spans="20:20">
      <c r="T2043" s="586"/>
    </row>
    <row r="2044" spans="20:20">
      <c r="T2044" s="586"/>
    </row>
    <row r="2045" spans="20:20">
      <c r="T2045" s="586"/>
    </row>
    <row r="2046" spans="20:20">
      <c r="T2046" s="586"/>
    </row>
    <row r="2047" spans="20:20">
      <c r="T2047" s="586"/>
    </row>
    <row r="2048" spans="20:20">
      <c r="T2048" s="586"/>
    </row>
    <row r="2049" spans="20:20">
      <c r="T2049" s="586"/>
    </row>
    <row r="2050" spans="20:20">
      <c r="T2050" s="586"/>
    </row>
    <row r="2051" spans="20:20">
      <c r="T2051" s="586"/>
    </row>
    <row r="2052" spans="20:20">
      <c r="T2052" s="586"/>
    </row>
    <row r="2053" spans="20:20">
      <c r="T2053" s="586"/>
    </row>
    <row r="2054" spans="20:20">
      <c r="T2054" s="586"/>
    </row>
    <row r="2055" spans="20:20">
      <c r="T2055" s="586"/>
    </row>
    <row r="2056" spans="20:20">
      <c r="T2056" s="586"/>
    </row>
    <row r="2057" spans="20:20">
      <c r="T2057" s="586"/>
    </row>
    <row r="2058" spans="20:20">
      <c r="T2058" s="586"/>
    </row>
    <row r="2059" spans="20:20">
      <c r="T2059" s="586"/>
    </row>
    <row r="2060" spans="20:20">
      <c r="T2060" s="586"/>
    </row>
    <row r="2061" spans="20:20">
      <c r="T2061" s="586"/>
    </row>
    <row r="2062" spans="20:20">
      <c r="T2062" s="586"/>
    </row>
    <row r="2063" spans="20:20">
      <c r="T2063" s="586"/>
    </row>
    <row r="2064" spans="20:20">
      <c r="T2064" s="586"/>
    </row>
    <row r="2065" spans="20:20">
      <c r="T2065" s="586"/>
    </row>
    <row r="2066" spans="20:20">
      <c r="T2066" s="586"/>
    </row>
    <row r="2067" spans="20:20">
      <c r="T2067" s="586"/>
    </row>
    <row r="2068" spans="20:20">
      <c r="T2068" s="586"/>
    </row>
    <row r="2069" spans="20:20">
      <c r="T2069" s="586"/>
    </row>
    <row r="2070" spans="20:20">
      <c r="T2070" s="586"/>
    </row>
    <row r="2071" spans="20:20">
      <c r="T2071" s="586"/>
    </row>
    <row r="2072" spans="20:20">
      <c r="T2072" s="586"/>
    </row>
    <row r="2073" spans="20:20">
      <c r="T2073" s="586"/>
    </row>
    <row r="2074" spans="20:20">
      <c r="T2074" s="586"/>
    </row>
    <row r="2075" spans="20:20">
      <c r="T2075" s="586"/>
    </row>
    <row r="2076" spans="20:20">
      <c r="T2076" s="586"/>
    </row>
    <row r="2077" spans="20:20">
      <c r="T2077" s="586"/>
    </row>
    <row r="2078" spans="20:20">
      <c r="T2078" s="586"/>
    </row>
    <row r="2079" spans="20:20">
      <c r="T2079" s="586"/>
    </row>
    <row r="2080" spans="20:20">
      <c r="T2080" s="586"/>
    </row>
    <row r="2081" spans="20:20">
      <c r="T2081" s="586"/>
    </row>
    <row r="2082" spans="20:20">
      <c r="T2082" s="586"/>
    </row>
    <row r="2083" spans="20:20">
      <c r="T2083" s="586"/>
    </row>
    <row r="2084" spans="20:20">
      <c r="T2084" s="586"/>
    </row>
    <row r="2085" spans="20:20">
      <c r="T2085" s="586"/>
    </row>
    <row r="2086" spans="20:20">
      <c r="T2086" s="586"/>
    </row>
    <row r="2087" spans="20:20">
      <c r="T2087" s="586"/>
    </row>
    <row r="2088" spans="20:20">
      <c r="T2088" s="586"/>
    </row>
    <row r="2089" spans="20:20">
      <c r="T2089" s="586"/>
    </row>
    <row r="2090" spans="20:20">
      <c r="T2090" s="586"/>
    </row>
    <row r="2091" spans="20:20">
      <c r="T2091" s="586"/>
    </row>
    <row r="2092" spans="20:20">
      <c r="T2092" s="586"/>
    </row>
    <row r="2093" spans="20:20">
      <c r="T2093" s="586"/>
    </row>
    <row r="2094" spans="20:20">
      <c r="T2094" s="586"/>
    </row>
    <row r="2095" spans="20:20">
      <c r="T2095" s="586"/>
    </row>
    <row r="2096" spans="20:20">
      <c r="T2096" s="586"/>
    </row>
    <row r="2097" spans="20:20">
      <c r="T2097" s="586"/>
    </row>
    <row r="2098" spans="20:20">
      <c r="T2098" s="586"/>
    </row>
    <row r="2099" spans="20:20">
      <c r="T2099" s="586"/>
    </row>
    <row r="2100" spans="20:20">
      <c r="T2100" s="586"/>
    </row>
    <row r="2101" spans="20:20">
      <c r="T2101" s="586"/>
    </row>
    <row r="2102" spans="20:20">
      <c r="T2102" s="586"/>
    </row>
    <row r="2103" spans="20:20">
      <c r="T2103" s="586"/>
    </row>
    <row r="2104" spans="20:20">
      <c r="T2104" s="586"/>
    </row>
    <row r="2105" spans="20:20">
      <c r="T2105" s="586"/>
    </row>
    <row r="2106" spans="20:20">
      <c r="T2106" s="586"/>
    </row>
    <row r="2107" spans="20:20">
      <c r="T2107" s="586"/>
    </row>
    <row r="2108" spans="20:20">
      <c r="T2108" s="586"/>
    </row>
    <row r="2109" spans="20:20">
      <c r="T2109" s="586"/>
    </row>
    <row r="2110" spans="20:20">
      <c r="T2110" s="586"/>
    </row>
    <row r="2111" spans="20:20">
      <c r="T2111" s="586"/>
    </row>
    <row r="2112" spans="20:20">
      <c r="T2112" s="586"/>
    </row>
    <row r="2113" spans="20:20">
      <c r="T2113" s="586"/>
    </row>
    <row r="2114" spans="20:20">
      <c r="T2114" s="586"/>
    </row>
    <row r="2115" spans="20:20">
      <c r="T2115" s="586"/>
    </row>
    <row r="2116" spans="20:20">
      <c r="T2116" s="586"/>
    </row>
    <row r="2117" spans="20:20">
      <c r="T2117" s="586"/>
    </row>
    <row r="2118" spans="20:20">
      <c r="T2118" s="586"/>
    </row>
    <row r="2119" spans="20:20">
      <c r="T2119" s="586"/>
    </row>
    <row r="2120" spans="20:20">
      <c r="T2120" s="586"/>
    </row>
    <row r="2121" spans="20:20">
      <c r="T2121" s="586"/>
    </row>
    <row r="2122" spans="20:20">
      <c r="T2122" s="586"/>
    </row>
    <row r="2123" spans="20:20">
      <c r="T2123" s="586"/>
    </row>
    <row r="2124" spans="20:20">
      <c r="T2124" s="586"/>
    </row>
    <row r="2125" spans="20:20">
      <c r="T2125" s="586"/>
    </row>
    <row r="2126" spans="20:20">
      <c r="T2126" s="586"/>
    </row>
    <row r="2127" spans="20:20">
      <c r="T2127" s="586"/>
    </row>
    <row r="2128" spans="20:20">
      <c r="T2128" s="586"/>
    </row>
    <row r="2129" spans="20:20">
      <c r="T2129" s="586"/>
    </row>
    <row r="2130" spans="20:20">
      <c r="T2130" s="586"/>
    </row>
    <row r="2131" spans="20:20">
      <c r="T2131" s="586"/>
    </row>
    <row r="2132" spans="20:20">
      <c r="T2132" s="586"/>
    </row>
    <row r="2133" spans="20:20">
      <c r="T2133" s="586"/>
    </row>
    <row r="2134" spans="20:20">
      <c r="T2134" s="586"/>
    </row>
    <row r="2135" spans="20:20">
      <c r="T2135" s="586"/>
    </row>
    <row r="2136" spans="20:20">
      <c r="T2136" s="586"/>
    </row>
    <row r="2137" spans="20:20">
      <c r="T2137" s="586"/>
    </row>
    <row r="2138" spans="20:20">
      <c r="T2138" s="586"/>
    </row>
    <row r="2139" spans="20:20">
      <c r="T2139" s="586"/>
    </row>
    <row r="2140" spans="20:20">
      <c r="T2140" s="586"/>
    </row>
    <row r="2141" spans="20:20">
      <c r="T2141" s="586"/>
    </row>
    <row r="2142" spans="20:20">
      <c r="T2142" s="586"/>
    </row>
    <row r="2143" spans="20:20">
      <c r="T2143" s="586"/>
    </row>
    <row r="2144" spans="20:20">
      <c r="T2144" s="586"/>
    </row>
    <row r="2145" spans="20:20">
      <c r="T2145" s="586"/>
    </row>
    <row r="2146" spans="20:20">
      <c r="T2146" s="586"/>
    </row>
    <row r="2147" spans="20:20">
      <c r="T2147" s="586"/>
    </row>
    <row r="2148" spans="20:20">
      <c r="T2148" s="586"/>
    </row>
    <row r="2149" spans="20:20">
      <c r="T2149" s="586"/>
    </row>
    <row r="2150" spans="20:20">
      <c r="T2150" s="586"/>
    </row>
    <row r="2151" spans="20:20">
      <c r="T2151" s="586"/>
    </row>
    <row r="2152" spans="20:20">
      <c r="T2152" s="586"/>
    </row>
    <row r="2153" spans="20:20">
      <c r="T2153" s="586"/>
    </row>
    <row r="2154" spans="20:20">
      <c r="T2154" s="586"/>
    </row>
    <row r="2155" spans="20:20">
      <c r="T2155" s="586"/>
    </row>
    <row r="2156" spans="20:20">
      <c r="T2156" s="586"/>
    </row>
    <row r="2157" spans="20:20">
      <c r="T2157" s="586"/>
    </row>
    <row r="2158" spans="20:20">
      <c r="T2158" s="586"/>
    </row>
    <row r="2159" spans="20:20">
      <c r="T2159" s="586"/>
    </row>
    <row r="2160" spans="20:20">
      <c r="T2160" s="586"/>
    </row>
    <row r="2161" spans="20:20">
      <c r="T2161" s="586"/>
    </row>
    <row r="2162" spans="20:20">
      <c r="T2162" s="586"/>
    </row>
    <row r="2163" spans="20:20">
      <c r="T2163" s="586"/>
    </row>
    <row r="2164" spans="20:20">
      <c r="T2164" s="586"/>
    </row>
    <row r="2165" spans="20:20">
      <c r="T2165" s="586"/>
    </row>
    <row r="2166" spans="20:20">
      <c r="T2166" s="586"/>
    </row>
    <row r="2167" spans="20:20">
      <c r="T2167" s="586"/>
    </row>
    <row r="2168" spans="20:20">
      <c r="T2168" s="586"/>
    </row>
    <row r="2169" spans="20:20">
      <c r="T2169" s="586"/>
    </row>
    <row r="2170" spans="20:20">
      <c r="T2170" s="586"/>
    </row>
    <row r="2171" spans="20:20">
      <c r="T2171" s="586"/>
    </row>
    <row r="2172" spans="20:20">
      <c r="T2172" s="586"/>
    </row>
    <row r="2173" spans="20:20">
      <c r="T2173" s="586"/>
    </row>
    <row r="2174" spans="20:20">
      <c r="T2174" s="586"/>
    </row>
    <row r="2175" spans="20:20">
      <c r="T2175" s="586"/>
    </row>
    <row r="2176" spans="20:20">
      <c r="T2176" s="586"/>
    </row>
    <row r="2177" spans="20:20">
      <c r="T2177" s="586"/>
    </row>
    <row r="2178" spans="20:20">
      <c r="T2178" s="586"/>
    </row>
    <row r="2179" spans="20:20">
      <c r="T2179" s="586"/>
    </row>
    <row r="2180" spans="20:20">
      <c r="T2180" s="586"/>
    </row>
    <row r="2181" spans="20:20">
      <c r="T2181" s="586"/>
    </row>
    <row r="2182" spans="20:20">
      <c r="T2182" s="586"/>
    </row>
    <row r="2183" spans="20:20">
      <c r="T2183" s="586"/>
    </row>
    <row r="2184" spans="20:20">
      <c r="T2184" s="586"/>
    </row>
    <row r="2185" spans="20:20">
      <c r="T2185" s="586"/>
    </row>
    <row r="2186" spans="20:20">
      <c r="T2186" s="586"/>
    </row>
    <row r="2187" spans="20:20">
      <c r="T2187" s="586"/>
    </row>
    <row r="2188" spans="20:20">
      <c r="T2188" s="586"/>
    </row>
    <row r="2189" spans="20:20">
      <c r="T2189" s="586"/>
    </row>
    <row r="2190" spans="20:20">
      <c r="T2190" s="586"/>
    </row>
    <row r="2191" spans="20:20">
      <c r="T2191" s="586"/>
    </row>
    <row r="2192" spans="20:20">
      <c r="T2192" s="586"/>
    </row>
    <row r="2193" spans="20:20">
      <c r="T2193" s="586"/>
    </row>
    <row r="2194" spans="20:20">
      <c r="T2194" s="586"/>
    </row>
    <row r="2195" spans="20:20">
      <c r="T2195" s="586"/>
    </row>
    <row r="2196" spans="20:20">
      <c r="T2196" s="586"/>
    </row>
    <row r="2197" spans="20:20">
      <c r="T2197" s="586"/>
    </row>
    <row r="2198" spans="20:20">
      <c r="T2198" s="586"/>
    </row>
    <row r="2199" spans="20:20">
      <c r="T2199" s="586"/>
    </row>
    <row r="2200" spans="20:20">
      <c r="T2200" s="586"/>
    </row>
    <row r="2201" spans="20:20">
      <c r="T2201" s="586"/>
    </row>
    <row r="2202" spans="20:20">
      <c r="T2202" s="586"/>
    </row>
    <row r="2203" spans="20:20">
      <c r="T2203" s="586"/>
    </row>
    <row r="2204" spans="20:20">
      <c r="T2204" s="586"/>
    </row>
    <row r="2205" spans="20:20">
      <c r="T2205" s="586"/>
    </row>
    <row r="2206" spans="20:20">
      <c r="T2206" s="586"/>
    </row>
    <row r="2207" spans="20:20">
      <c r="T2207" s="586"/>
    </row>
    <row r="2208" spans="20:20">
      <c r="T2208" s="586"/>
    </row>
    <row r="2209" spans="20:20">
      <c r="T2209" s="586"/>
    </row>
    <row r="2210" spans="20:20">
      <c r="T2210" s="586"/>
    </row>
    <row r="2211" spans="20:20">
      <c r="T2211" s="586"/>
    </row>
    <row r="2212" spans="20:20">
      <c r="T2212" s="586"/>
    </row>
    <row r="2213" spans="20:20">
      <c r="T2213" s="586"/>
    </row>
    <row r="2214" spans="20:20">
      <c r="T2214" s="586"/>
    </row>
    <row r="2215" spans="20:20">
      <c r="T2215" s="586"/>
    </row>
    <row r="2216" spans="20:20">
      <c r="T2216" s="586"/>
    </row>
    <row r="2217" spans="20:20">
      <c r="T2217" s="586"/>
    </row>
    <row r="2218" spans="20:20">
      <c r="T2218" s="586"/>
    </row>
    <row r="2219" spans="20:20">
      <c r="T2219" s="586"/>
    </row>
    <row r="2220" spans="20:20">
      <c r="T2220" s="586"/>
    </row>
    <row r="2221" spans="20:20">
      <c r="T2221" s="586"/>
    </row>
    <row r="2222" spans="20:20">
      <c r="T2222" s="586"/>
    </row>
    <row r="2223" spans="20:20">
      <c r="T2223" s="586"/>
    </row>
    <row r="2224" spans="20:20">
      <c r="T2224" s="586"/>
    </row>
    <row r="2225" spans="20:20">
      <c r="T2225" s="586"/>
    </row>
    <row r="2226" spans="20:20">
      <c r="T2226" s="586"/>
    </row>
    <row r="2227" spans="20:20">
      <c r="T2227" s="586"/>
    </row>
    <row r="2228" spans="20:20">
      <c r="T2228" s="586"/>
    </row>
    <row r="2229" spans="20:20">
      <c r="T2229" s="586"/>
    </row>
    <row r="2230" spans="20:20">
      <c r="T2230" s="586"/>
    </row>
    <row r="2231" spans="20:20">
      <c r="T2231" s="586"/>
    </row>
    <row r="2232" spans="20:20">
      <c r="T2232" s="586"/>
    </row>
    <row r="2233" spans="20:20">
      <c r="T2233" s="586"/>
    </row>
    <row r="2234" spans="20:20">
      <c r="T2234" s="586"/>
    </row>
    <row r="2235" spans="20:20">
      <c r="T2235" s="586"/>
    </row>
    <row r="2236" spans="20:20">
      <c r="T2236" s="586"/>
    </row>
    <row r="2237" spans="20:20">
      <c r="T2237" s="586"/>
    </row>
    <row r="2238" spans="20:20">
      <c r="T2238" s="586"/>
    </row>
    <row r="2239" spans="20:20">
      <c r="T2239" s="586"/>
    </row>
    <row r="2240" spans="20:20">
      <c r="T2240" s="586"/>
    </row>
    <row r="2241" spans="20:20">
      <c r="T2241" s="586"/>
    </row>
    <row r="2242" spans="20:20">
      <c r="T2242" s="586"/>
    </row>
    <row r="2243" spans="20:20">
      <c r="T2243" s="586"/>
    </row>
    <row r="2244" spans="20:20">
      <c r="T2244" s="586"/>
    </row>
    <row r="2245" spans="20:20">
      <c r="T2245" s="586"/>
    </row>
    <row r="2246" spans="20:20">
      <c r="T2246" s="586"/>
    </row>
    <row r="2247" spans="20:20">
      <c r="T2247" s="586"/>
    </row>
    <row r="2248" spans="20:20">
      <c r="T2248" s="586"/>
    </row>
    <row r="2249" spans="20:20">
      <c r="T2249" s="586"/>
    </row>
    <row r="2250" spans="20:20">
      <c r="T2250" s="586"/>
    </row>
    <row r="2251" spans="20:20">
      <c r="T2251" s="586"/>
    </row>
    <row r="2252" spans="20:20">
      <c r="T2252" s="586"/>
    </row>
    <row r="2253" spans="20:20">
      <c r="T2253" s="586"/>
    </row>
    <row r="2254" spans="20:20">
      <c r="T2254" s="586"/>
    </row>
    <row r="2255" spans="20:20">
      <c r="T2255" s="586"/>
    </row>
    <row r="2256" spans="20:20">
      <c r="T2256" s="586"/>
    </row>
    <row r="2257" spans="20:20">
      <c r="T2257" s="586"/>
    </row>
    <row r="2258" spans="20:20">
      <c r="T2258" s="586"/>
    </row>
    <row r="2259" spans="20:20">
      <c r="T2259" s="586"/>
    </row>
    <row r="2260" spans="20:20">
      <c r="T2260" s="586"/>
    </row>
    <row r="2261" spans="20:20">
      <c r="T2261" s="586"/>
    </row>
    <row r="2262" spans="20:20">
      <c r="T2262" s="586"/>
    </row>
    <row r="2263" spans="20:20">
      <c r="T2263" s="586"/>
    </row>
    <row r="2264" spans="20:20">
      <c r="T2264" s="586"/>
    </row>
    <row r="2265" spans="20:20">
      <c r="T2265" s="586"/>
    </row>
    <row r="2266" spans="20:20">
      <c r="T2266" s="586"/>
    </row>
    <row r="2267" spans="20:20">
      <c r="T2267" s="586"/>
    </row>
    <row r="2268" spans="20:20">
      <c r="T2268" s="586"/>
    </row>
    <row r="2269" spans="20:20">
      <c r="T2269" s="586"/>
    </row>
    <row r="2270" spans="20:20">
      <c r="T2270" s="586"/>
    </row>
    <row r="2271" spans="20:20">
      <c r="T2271" s="586"/>
    </row>
    <row r="2272" spans="20:20">
      <c r="T2272" s="586"/>
    </row>
    <row r="2273" spans="20:20">
      <c r="T2273" s="586"/>
    </row>
    <row r="2274" spans="20:20">
      <c r="T2274" s="586"/>
    </row>
    <row r="2275" spans="20:20">
      <c r="T2275" s="586"/>
    </row>
    <row r="2276" spans="20:20">
      <c r="T2276" s="586"/>
    </row>
    <row r="2277" spans="20:20">
      <c r="T2277" s="586"/>
    </row>
    <row r="2278" spans="20:20">
      <c r="T2278" s="586"/>
    </row>
    <row r="2279" spans="20:20">
      <c r="T2279" s="586"/>
    </row>
    <row r="2280" spans="20:20">
      <c r="T2280" s="586"/>
    </row>
    <row r="2281" spans="20:20">
      <c r="T2281" s="586"/>
    </row>
    <row r="2282" spans="20:20">
      <c r="T2282" s="586"/>
    </row>
    <row r="2283" spans="20:20">
      <c r="T2283" s="586"/>
    </row>
    <row r="2284" spans="20:20">
      <c r="T2284" s="586"/>
    </row>
    <row r="2285" spans="20:20">
      <c r="T2285" s="586"/>
    </row>
    <row r="2286" spans="20:20">
      <c r="T2286" s="586"/>
    </row>
    <row r="2287" spans="20:20">
      <c r="T2287" s="586"/>
    </row>
    <row r="2288" spans="20:20">
      <c r="T2288" s="586"/>
    </row>
    <row r="2289" spans="20:20">
      <c r="T2289" s="586"/>
    </row>
    <row r="2290" spans="20:20">
      <c r="T2290" s="586"/>
    </row>
    <row r="2291" spans="20:20">
      <c r="T2291" s="586"/>
    </row>
    <row r="2292" spans="20:20">
      <c r="T2292" s="586"/>
    </row>
    <row r="2293" spans="20:20">
      <c r="T2293" s="586"/>
    </row>
    <row r="2294" spans="20:20">
      <c r="T2294" s="586"/>
    </row>
    <row r="2295" spans="20:20">
      <c r="T2295" s="586"/>
    </row>
    <row r="2296" spans="20:20">
      <c r="T2296" s="586"/>
    </row>
    <row r="2297" spans="20:20">
      <c r="T2297" s="586"/>
    </row>
    <row r="2298" spans="20:20">
      <c r="T2298" s="586"/>
    </row>
    <row r="2299" spans="20:20">
      <c r="T2299" s="586"/>
    </row>
    <row r="2300" spans="20:20">
      <c r="T2300" s="586"/>
    </row>
    <row r="2301" spans="20:20">
      <c r="T2301" s="586"/>
    </row>
    <row r="2302" spans="20:20">
      <c r="T2302" s="586"/>
    </row>
    <row r="2303" spans="20:20">
      <c r="T2303" s="586"/>
    </row>
    <row r="2304" spans="20:20">
      <c r="T2304" s="586"/>
    </row>
    <row r="2305" spans="20:20">
      <c r="T2305" s="586"/>
    </row>
    <row r="2306" spans="20:20">
      <c r="T2306" s="586"/>
    </row>
    <row r="2307" spans="20:20">
      <c r="T2307" s="586"/>
    </row>
    <row r="2308" spans="20:20">
      <c r="T2308" s="586"/>
    </row>
    <row r="2309" spans="20:20">
      <c r="T2309" s="586"/>
    </row>
    <row r="2310" spans="20:20">
      <c r="T2310" s="586"/>
    </row>
    <row r="2311" spans="20:20">
      <c r="T2311" s="586"/>
    </row>
    <row r="2312" spans="20:20">
      <c r="T2312" s="586"/>
    </row>
    <row r="2313" spans="20:20">
      <c r="T2313" s="586"/>
    </row>
    <row r="2314" spans="20:20">
      <c r="T2314" s="586"/>
    </row>
    <row r="2315" spans="20:20">
      <c r="T2315" s="586"/>
    </row>
    <row r="2316" spans="20:20">
      <c r="T2316" s="586"/>
    </row>
    <row r="2317" spans="20:20">
      <c r="T2317" s="586"/>
    </row>
    <row r="2318" spans="20:20">
      <c r="T2318" s="586"/>
    </row>
    <row r="2319" spans="20:20">
      <c r="T2319" s="586"/>
    </row>
    <row r="2320" spans="20:20">
      <c r="T2320" s="586"/>
    </row>
    <row r="2321" spans="20:20">
      <c r="T2321" s="586"/>
    </row>
    <row r="2322" spans="20:20">
      <c r="T2322" s="586"/>
    </row>
    <row r="2323" spans="20:20">
      <c r="T2323" s="586"/>
    </row>
    <row r="2324" spans="20:20">
      <c r="T2324" s="586"/>
    </row>
    <row r="2325" spans="20:20">
      <c r="T2325" s="586"/>
    </row>
    <row r="2326" spans="20:20">
      <c r="T2326" s="586"/>
    </row>
    <row r="2327" spans="20:20">
      <c r="T2327" s="586"/>
    </row>
    <row r="2328" spans="20:20">
      <c r="T2328" s="586"/>
    </row>
    <row r="2329" spans="20:20">
      <c r="T2329" s="586"/>
    </row>
    <row r="2330" spans="20:20">
      <c r="T2330" s="586"/>
    </row>
    <row r="2331" spans="20:20">
      <c r="T2331" s="586"/>
    </row>
    <row r="2332" spans="20:20">
      <c r="T2332" s="586"/>
    </row>
    <row r="2333" spans="20:20">
      <c r="T2333" s="586"/>
    </row>
    <row r="2334" spans="20:20">
      <c r="T2334" s="586"/>
    </row>
    <row r="2335" spans="20:20">
      <c r="T2335" s="586"/>
    </row>
    <row r="2336" spans="20:20">
      <c r="T2336" s="586"/>
    </row>
    <row r="2337" spans="20:20">
      <c r="T2337" s="586"/>
    </row>
    <row r="2338" spans="20:20">
      <c r="T2338" s="586"/>
    </row>
    <row r="2339" spans="20:20">
      <c r="T2339" s="586"/>
    </row>
    <row r="2340" spans="20:20">
      <c r="T2340" s="586"/>
    </row>
    <row r="2341" spans="20:20">
      <c r="T2341" s="586"/>
    </row>
    <row r="2342" spans="20:20">
      <c r="T2342" s="586"/>
    </row>
    <row r="2343" spans="20:20">
      <c r="T2343" s="586"/>
    </row>
    <row r="2344" spans="20:20">
      <c r="T2344" s="586"/>
    </row>
    <row r="2345" spans="20:20">
      <c r="T2345" s="586"/>
    </row>
    <row r="2346" spans="20:20">
      <c r="T2346" s="586"/>
    </row>
    <row r="2347" spans="20:20">
      <c r="T2347" s="586"/>
    </row>
    <row r="2348" spans="20:20">
      <c r="T2348" s="586"/>
    </row>
    <row r="2349" spans="20:20">
      <c r="T2349" s="586"/>
    </row>
    <row r="2350" spans="20:20">
      <c r="T2350" s="586"/>
    </row>
    <row r="2351" spans="20:20">
      <c r="T2351" s="586"/>
    </row>
    <row r="2352" spans="20:20">
      <c r="T2352" s="586"/>
    </row>
    <row r="2353" spans="20:20">
      <c r="T2353" s="586"/>
    </row>
    <row r="2354" spans="20:20">
      <c r="T2354" s="586"/>
    </row>
    <row r="2355" spans="20:20">
      <c r="T2355" s="586"/>
    </row>
    <row r="2356" spans="20:20">
      <c r="T2356" s="586"/>
    </row>
    <row r="2357" spans="20:20">
      <c r="T2357" s="586"/>
    </row>
    <row r="2358" spans="20:20">
      <c r="T2358" s="586"/>
    </row>
    <row r="2359" spans="20:20">
      <c r="T2359" s="586"/>
    </row>
    <row r="2360" spans="20:20">
      <c r="T2360" s="586"/>
    </row>
    <row r="2361" spans="20:20">
      <c r="T2361" s="586"/>
    </row>
    <row r="2362" spans="20:20">
      <c r="T2362" s="586"/>
    </row>
    <row r="2363" spans="20:20">
      <c r="T2363" s="586"/>
    </row>
    <row r="2364" spans="20:20">
      <c r="T2364" s="586"/>
    </row>
    <row r="2365" spans="20:20">
      <c r="T2365" s="586"/>
    </row>
    <row r="2366" spans="20:20">
      <c r="T2366" s="586"/>
    </row>
    <row r="2367" spans="20:20">
      <c r="T2367" s="586"/>
    </row>
    <row r="2368" spans="20:20">
      <c r="T2368" s="586"/>
    </row>
    <row r="2369" spans="20:20">
      <c r="T2369" s="586"/>
    </row>
    <row r="2370" spans="20:20">
      <c r="T2370" s="586"/>
    </row>
    <row r="2371" spans="20:20">
      <c r="T2371" s="586"/>
    </row>
    <row r="2372" spans="20:20">
      <c r="T2372" s="586"/>
    </row>
    <row r="2373" spans="20:20">
      <c r="T2373" s="586"/>
    </row>
    <row r="2374" spans="20:20">
      <c r="T2374" s="586"/>
    </row>
    <row r="2375" spans="20:20">
      <c r="T2375" s="586"/>
    </row>
    <row r="2376" spans="20:20">
      <c r="T2376" s="586"/>
    </row>
    <row r="2377" spans="20:20">
      <c r="T2377" s="586"/>
    </row>
    <row r="2378" spans="20:20">
      <c r="T2378" s="586"/>
    </row>
    <row r="2379" spans="20:20">
      <c r="T2379" s="586"/>
    </row>
    <row r="2380" spans="20:20">
      <c r="T2380" s="586"/>
    </row>
    <row r="2381" spans="20:20">
      <c r="T2381" s="586"/>
    </row>
    <row r="2382" spans="20:20">
      <c r="T2382" s="586"/>
    </row>
    <row r="2383" spans="20:20">
      <c r="T2383" s="586"/>
    </row>
    <row r="2384" spans="20:20">
      <c r="T2384" s="586"/>
    </row>
    <row r="2385" spans="20:20">
      <c r="T2385" s="586"/>
    </row>
    <row r="2386" spans="20:20">
      <c r="T2386" s="586"/>
    </row>
    <row r="2387" spans="20:20">
      <c r="T2387" s="586"/>
    </row>
    <row r="2388" spans="20:20">
      <c r="T2388" s="586"/>
    </row>
    <row r="2389" spans="20:20">
      <c r="T2389" s="586"/>
    </row>
    <row r="2390" spans="20:20">
      <c r="T2390" s="586"/>
    </row>
    <row r="2391" spans="20:20">
      <c r="T2391" s="586"/>
    </row>
    <row r="2392" spans="20:20">
      <c r="T2392" s="586"/>
    </row>
    <row r="2393" spans="20:20">
      <c r="T2393" s="586"/>
    </row>
    <row r="2394" spans="20:20">
      <c r="T2394" s="586"/>
    </row>
    <row r="2395" spans="20:20">
      <c r="T2395" s="586"/>
    </row>
    <row r="2396" spans="20:20">
      <c r="T2396" s="586"/>
    </row>
    <row r="2397" spans="20:20">
      <c r="T2397" s="586"/>
    </row>
    <row r="2398" spans="20:20">
      <c r="T2398" s="586"/>
    </row>
    <row r="2399" spans="20:20">
      <c r="T2399" s="586"/>
    </row>
    <row r="2400" spans="20:20">
      <c r="T2400" s="586"/>
    </row>
    <row r="2401" spans="20:20">
      <c r="T2401" s="586"/>
    </row>
    <row r="2402" spans="20:20">
      <c r="T2402" s="586"/>
    </row>
    <row r="2403" spans="20:20">
      <c r="T2403" s="586"/>
    </row>
    <row r="2404" spans="20:20">
      <c r="T2404" s="586"/>
    </row>
    <row r="2405" spans="20:20">
      <c r="T2405" s="586"/>
    </row>
    <row r="2406" spans="20:20">
      <c r="T2406" s="586"/>
    </row>
    <row r="2407" spans="20:20">
      <c r="T2407" s="586"/>
    </row>
    <row r="2408" spans="20:20">
      <c r="T2408" s="586"/>
    </row>
    <row r="2409" spans="20:20">
      <c r="T2409" s="586"/>
    </row>
    <row r="2410" spans="20:20">
      <c r="T2410" s="586"/>
    </row>
    <row r="2411" spans="20:20">
      <c r="T2411" s="586"/>
    </row>
    <row r="2412" spans="20:20">
      <c r="T2412" s="586"/>
    </row>
    <row r="2413" spans="20:20">
      <c r="T2413" s="586"/>
    </row>
    <row r="2414" spans="20:20">
      <c r="T2414" s="586"/>
    </row>
    <row r="2415" spans="20:20">
      <c r="T2415" s="586"/>
    </row>
    <row r="2416" spans="20:20">
      <c r="T2416" s="586"/>
    </row>
    <row r="2417" spans="20:20">
      <c r="T2417" s="586"/>
    </row>
    <row r="2418" spans="20:20">
      <c r="T2418" s="586"/>
    </row>
    <row r="2419" spans="20:20">
      <c r="T2419" s="586"/>
    </row>
    <row r="2420" spans="20:20">
      <c r="T2420" s="586"/>
    </row>
    <row r="2421" spans="20:20">
      <c r="T2421" s="586"/>
    </row>
    <row r="2422" spans="20:20">
      <c r="T2422" s="586"/>
    </row>
    <row r="2423" spans="20:20">
      <c r="T2423" s="586"/>
    </row>
    <row r="2424" spans="20:20">
      <c r="T2424" s="586"/>
    </row>
    <row r="2425" spans="20:20">
      <c r="T2425" s="586"/>
    </row>
    <row r="2426" spans="20:20">
      <c r="T2426" s="586"/>
    </row>
    <row r="2427" spans="20:20">
      <c r="T2427" s="586"/>
    </row>
    <row r="2428" spans="20:20">
      <c r="T2428" s="586"/>
    </row>
    <row r="2429" spans="20:20">
      <c r="T2429" s="586"/>
    </row>
    <row r="2430" spans="20:20">
      <c r="T2430" s="586"/>
    </row>
    <row r="2431" spans="20:20">
      <c r="T2431" s="586"/>
    </row>
    <row r="2432" spans="20:20">
      <c r="T2432" s="586"/>
    </row>
    <row r="2433" spans="20:20">
      <c r="T2433" s="586"/>
    </row>
    <row r="2434" spans="20:20">
      <c r="T2434" s="586"/>
    </row>
    <row r="2435" spans="20:20">
      <c r="T2435" s="586"/>
    </row>
    <row r="2436" spans="20:20">
      <c r="T2436" s="586"/>
    </row>
    <row r="2437" spans="20:20">
      <c r="T2437" s="586"/>
    </row>
    <row r="2438" spans="20:20">
      <c r="T2438" s="586"/>
    </row>
    <row r="2439" spans="20:20">
      <c r="T2439" s="586"/>
    </row>
    <row r="2440" spans="20:20">
      <c r="T2440" s="586"/>
    </row>
    <row r="2441" spans="20:20">
      <c r="T2441" s="586"/>
    </row>
    <row r="2442" spans="20:20">
      <c r="T2442" s="586"/>
    </row>
    <row r="2443" spans="20:20">
      <c r="T2443" s="586"/>
    </row>
    <row r="2444" spans="20:20">
      <c r="T2444" s="586"/>
    </row>
    <row r="2445" spans="20:20">
      <c r="T2445" s="586"/>
    </row>
    <row r="2446" spans="20:20">
      <c r="T2446" s="586"/>
    </row>
    <row r="2447" spans="20:20">
      <c r="T2447" s="586"/>
    </row>
    <row r="2448" spans="20:20">
      <c r="T2448" s="586"/>
    </row>
    <row r="2449" spans="20:20">
      <c r="T2449" s="586"/>
    </row>
    <row r="2450" spans="20:20">
      <c r="T2450" s="586"/>
    </row>
    <row r="2451" spans="20:20">
      <c r="T2451" s="586"/>
    </row>
    <row r="2452" spans="20:20">
      <c r="T2452" s="586"/>
    </row>
    <row r="2453" spans="20:20">
      <c r="T2453" s="586"/>
    </row>
    <row r="2454" spans="20:20">
      <c r="T2454" s="586"/>
    </row>
    <row r="2455" spans="20:20">
      <c r="T2455" s="586"/>
    </row>
    <row r="2456" spans="20:20">
      <c r="T2456" s="586"/>
    </row>
    <row r="2457" spans="20:20">
      <c r="T2457" s="586"/>
    </row>
    <row r="2458" spans="20:20">
      <c r="T2458" s="586"/>
    </row>
    <row r="2459" spans="20:20">
      <c r="T2459" s="586"/>
    </row>
    <row r="2460" spans="20:20">
      <c r="T2460" s="586"/>
    </row>
    <row r="2461" spans="20:20">
      <c r="T2461" s="586"/>
    </row>
    <row r="2462" spans="20:20">
      <c r="T2462" s="586"/>
    </row>
    <row r="2463" spans="20:20">
      <c r="T2463" s="586"/>
    </row>
    <row r="2464" spans="20:20">
      <c r="T2464" s="586"/>
    </row>
    <row r="2465" spans="20:20">
      <c r="T2465" s="586"/>
    </row>
    <row r="2466" spans="20:20">
      <c r="T2466" s="586"/>
    </row>
    <row r="2467" spans="20:20">
      <c r="T2467" s="586"/>
    </row>
    <row r="2468" spans="20:20">
      <c r="T2468" s="586"/>
    </row>
    <row r="2469" spans="20:20">
      <c r="T2469" s="586"/>
    </row>
    <row r="2470" spans="20:20">
      <c r="T2470" s="586"/>
    </row>
    <row r="2471" spans="20:20">
      <c r="T2471" s="586"/>
    </row>
    <row r="2472" spans="20:20">
      <c r="T2472" s="586"/>
    </row>
    <row r="2473" spans="20:20">
      <c r="T2473" s="586"/>
    </row>
    <row r="2474" spans="20:20">
      <c r="T2474" s="586"/>
    </row>
    <row r="2475" spans="20:20">
      <c r="T2475" s="586"/>
    </row>
    <row r="2476" spans="20:20">
      <c r="T2476" s="586"/>
    </row>
    <row r="2477" spans="20:20">
      <c r="T2477" s="586"/>
    </row>
    <row r="2478" spans="20:20">
      <c r="T2478" s="586"/>
    </row>
    <row r="2479" spans="20:20">
      <c r="T2479" s="586"/>
    </row>
    <row r="2480" spans="20:20">
      <c r="T2480" s="586"/>
    </row>
    <row r="2481" spans="20:20">
      <c r="T2481" s="586"/>
    </row>
    <row r="2482" spans="20:20">
      <c r="T2482" s="586"/>
    </row>
    <row r="2483" spans="20:20">
      <c r="T2483" s="586"/>
    </row>
    <row r="2484" spans="20:20">
      <c r="T2484" s="586"/>
    </row>
    <row r="2485" spans="20:20">
      <c r="T2485" s="586"/>
    </row>
    <row r="2486" spans="20:20">
      <c r="T2486" s="586"/>
    </row>
    <row r="2487" spans="20:20">
      <c r="T2487" s="586"/>
    </row>
    <row r="2488" spans="20:20">
      <c r="T2488" s="586"/>
    </row>
    <row r="2489" spans="20:20">
      <c r="T2489" s="586"/>
    </row>
    <row r="2490" spans="20:20">
      <c r="T2490" s="586"/>
    </row>
    <row r="2491" spans="20:20">
      <c r="T2491" s="586"/>
    </row>
    <row r="2492" spans="20:20">
      <c r="T2492" s="586"/>
    </row>
    <row r="2493" spans="20:20">
      <c r="T2493" s="586"/>
    </row>
    <row r="2494" spans="20:20">
      <c r="T2494" s="586"/>
    </row>
    <row r="2495" spans="20:20">
      <c r="T2495" s="586"/>
    </row>
    <row r="2496" spans="20:20">
      <c r="T2496" s="586"/>
    </row>
    <row r="2497" spans="20:20">
      <c r="T2497" s="586"/>
    </row>
    <row r="2498" spans="20:20">
      <c r="T2498" s="586"/>
    </row>
    <row r="2499" spans="20:20">
      <c r="T2499" s="586"/>
    </row>
    <row r="2500" spans="20:20">
      <c r="T2500" s="586"/>
    </row>
    <row r="2501" spans="20:20">
      <c r="T2501" s="586"/>
    </row>
    <row r="2502" spans="20:20">
      <c r="T2502" s="586"/>
    </row>
    <row r="2503" spans="20:20">
      <c r="T2503" s="586"/>
    </row>
    <row r="2504" spans="20:20">
      <c r="T2504" s="586"/>
    </row>
    <row r="2505" spans="20:20">
      <c r="T2505" s="586"/>
    </row>
    <row r="2506" spans="20:20">
      <c r="T2506" s="586"/>
    </row>
    <row r="2507" spans="20:20">
      <c r="T2507" s="586"/>
    </row>
    <row r="2508" spans="20:20">
      <c r="T2508" s="586"/>
    </row>
    <row r="2509" spans="20:20">
      <c r="T2509" s="586"/>
    </row>
    <row r="2510" spans="20:20">
      <c r="T2510" s="586"/>
    </row>
    <row r="2511" spans="20:20">
      <c r="T2511" s="586"/>
    </row>
    <row r="2512" spans="20:20">
      <c r="T2512" s="586"/>
    </row>
    <row r="2513" spans="20:20">
      <c r="T2513" s="586"/>
    </row>
    <row r="2514" spans="20:20">
      <c r="T2514" s="586"/>
    </row>
    <row r="2515" spans="20:20">
      <c r="T2515" s="586"/>
    </row>
    <row r="2516" spans="20:20">
      <c r="T2516" s="586"/>
    </row>
    <row r="2517" spans="20:20">
      <c r="T2517" s="586"/>
    </row>
    <row r="2518" spans="20:20">
      <c r="T2518" s="586"/>
    </row>
    <row r="2519" spans="20:20">
      <c r="T2519" s="586"/>
    </row>
    <row r="2520" spans="20:20">
      <c r="T2520" s="586"/>
    </row>
    <row r="2521" spans="20:20">
      <c r="T2521" s="586"/>
    </row>
    <row r="2522" spans="20:20">
      <c r="T2522" s="586"/>
    </row>
    <row r="2523" spans="20:20">
      <c r="T2523" s="586"/>
    </row>
    <row r="2524" spans="20:20">
      <c r="T2524" s="586"/>
    </row>
    <row r="2525" spans="20:20">
      <c r="T2525" s="586"/>
    </row>
    <row r="2526" spans="20:20">
      <c r="T2526" s="586"/>
    </row>
    <row r="2527" spans="20:20">
      <c r="T2527" s="586"/>
    </row>
    <row r="2528" spans="20:20">
      <c r="T2528" s="586"/>
    </row>
    <row r="2529" spans="20:20">
      <c r="T2529" s="586"/>
    </row>
    <row r="2530" spans="20:20">
      <c r="T2530" s="586"/>
    </row>
    <row r="2531" spans="20:20">
      <c r="T2531" s="586"/>
    </row>
    <row r="2532" spans="20:20">
      <c r="T2532" s="586"/>
    </row>
    <row r="2533" spans="20:20">
      <c r="T2533" s="586"/>
    </row>
    <row r="2534" spans="20:20">
      <c r="T2534" s="586"/>
    </row>
    <row r="2535" spans="20:20">
      <c r="T2535" s="586"/>
    </row>
    <row r="2536" spans="20:20">
      <c r="T2536" s="586"/>
    </row>
    <row r="2537" spans="20:20">
      <c r="T2537" s="586"/>
    </row>
    <row r="2538" spans="20:20">
      <c r="T2538" s="586"/>
    </row>
    <row r="2539" spans="20:20">
      <c r="T2539" s="586"/>
    </row>
    <row r="2540" spans="20:20">
      <c r="T2540" s="586"/>
    </row>
    <row r="2541" spans="20:20">
      <c r="T2541" s="586"/>
    </row>
    <row r="2542" spans="20:20">
      <c r="T2542" s="586"/>
    </row>
    <row r="2543" spans="20:20">
      <c r="T2543" s="586"/>
    </row>
    <row r="2544" spans="20:20">
      <c r="T2544" s="586"/>
    </row>
    <row r="2545" spans="20:20">
      <c r="T2545" s="586"/>
    </row>
    <row r="2546" spans="20:20">
      <c r="T2546" s="586"/>
    </row>
    <row r="2547" spans="20:20">
      <c r="T2547" s="586"/>
    </row>
    <row r="2548" spans="20:20">
      <c r="T2548" s="586"/>
    </row>
    <row r="2549" spans="20:20">
      <c r="T2549" s="586"/>
    </row>
    <row r="2550" spans="20:20">
      <c r="T2550" s="586"/>
    </row>
    <row r="2551" spans="20:20">
      <c r="T2551" s="586"/>
    </row>
    <row r="2552" spans="20:20">
      <c r="T2552" s="586"/>
    </row>
    <row r="2553" spans="20:20">
      <c r="T2553" s="586"/>
    </row>
    <row r="2554" spans="20:20">
      <c r="T2554" s="586"/>
    </row>
    <row r="2555" spans="20:20">
      <c r="T2555" s="586"/>
    </row>
    <row r="2556" spans="20:20">
      <c r="T2556" s="586"/>
    </row>
    <row r="2557" spans="20:20">
      <c r="T2557" s="586"/>
    </row>
    <row r="2558" spans="20:20">
      <c r="T2558" s="586"/>
    </row>
    <row r="2559" spans="20:20">
      <c r="T2559" s="586"/>
    </row>
    <row r="2560" spans="20:20">
      <c r="T2560" s="586"/>
    </row>
    <row r="2561" spans="20:20">
      <c r="T2561" s="586"/>
    </row>
    <row r="2562" spans="20:20">
      <c r="T2562" s="586"/>
    </row>
    <row r="2563" spans="20:20">
      <c r="T2563" s="586"/>
    </row>
    <row r="2564" spans="20:20">
      <c r="T2564" s="586"/>
    </row>
    <row r="2565" spans="20:20">
      <c r="T2565" s="586"/>
    </row>
    <row r="2566" spans="20:20">
      <c r="T2566" s="586"/>
    </row>
    <row r="2567" spans="20:20">
      <c r="T2567" s="586"/>
    </row>
    <row r="2568" spans="20:20">
      <c r="T2568" s="586"/>
    </row>
    <row r="2569" spans="20:20">
      <c r="T2569" s="586"/>
    </row>
    <row r="2570" spans="20:20">
      <c r="T2570" s="586"/>
    </row>
    <row r="2571" spans="20:20">
      <c r="T2571" s="586"/>
    </row>
    <row r="2572" spans="20:20">
      <c r="T2572" s="586"/>
    </row>
    <row r="2573" spans="20:20">
      <c r="T2573" s="586"/>
    </row>
    <row r="2574" spans="20:20">
      <c r="T2574" s="586"/>
    </row>
    <row r="2575" spans="20:20">
      <c r="T2575" s="586"/>
    </row>
    <row r="2576" spans="20:20">
      <c r="T2576" s="586"/>
    </row>
    <row r="2577" spans="20:20">
      <c r="T2577" s="586"/>
    </row>
    <row r="2578" spans="20:20">
      <c r="T2578" s="586"/>
    </row>
    <row r="2579" spans="20:20">
      <c r="T2579" s="586"/>
    </row>
    <row r="2580" spans="20:20">
      <c r="T2580" s="586"/>
    </row>
    <row r="2581" spans="20:20">
      <c r="T2581" s="586"/>
    </row>
    <row r="2582" spans="20:20">
      <c r="T2582" s="586"/>
    </row>
    <row r="2583" spans="20:20">
      <c r="T2583" s="586"/>
    </row>
    <row r="2584" spans="20:20">
      <c r="T2584" s="586"/>
    </row>
    <row r="2585" spans="20:20">
      <c r="T2585" s="586"/>
    </row>
    <row r="2586" spans="20:20">
      <c r="T2586" s="586"/>
    </row>
    <row r="2587" spans="20:20">
      <c r="T2587" s="586"/>
    </row>
    <row r="2588" spans="20:20">
      <c r="T2588" s="586"/>
    </row>
    <row r="2589" spans="20:20">
      <c r="T2589" s="586"/>
    </row>
    <row r="2590" spans="20:20">
      <c r="T2590" s="586"/>
    </row>
    <row r="2591" spans="20:20">
      <c r="T2591" s="586"/>
    </row>
    <row r="2592" spans="20:20">
      <c r="T2592" s="586"/>
    </row>
    <row r="2593" spans="20:20">
      <c r="T2593" s="586"/>
    </row>
    <row r="2594" spans="20:20">
      <c r="T2594" s="586"/>
    </row>
    <row r="2595" spans="20:20">
      <c r="T2595" s="586"/>
    </row>
    <row r="2596" spans="20:20">
      <c r="T2596" s="586"/>
    </row>
    <row r="2597" spans="20:20">
      <c r="T2597" s="586"/>
    </row>
    <row r="2598" spans="20:20">
      <c r="T2598" s="586"/>
    </row>
    <row r="2599" spans="20:20">
      <c r="T2599" s="586"/>
    </row>
    <row r="2600" spans="20:20">
      <c r="T2600" s="586"/>
    </row>
    <row r="2601" spans="20:20">
      <c r="T2601" s="586"/>
    </row>
    <row r="2602" spans="20:20">
      <c r="T2602" s="586"/>
    </row>
    <row r="2603" spans="20:20">
      <c r="T2603" s="586"/>
    </row>
    <row r="2604" spans="20:20">
      <c r="T2604" s="586"/>
    </row>
    <row r="2605" spans="20:20">
      <c r="T2605" s="586"/>
    </row>
    <row r="2606" spans="20:20">
      <c r="T2606" s="586"/>
    </row>
    <row r="2607" spans="20:20">
      <c r="T2607" s="586"/>
    </row>
    <row r="2608" spans="20:20">
      <c r="T2608" s="586"/>
    </row>
    <row r="2609" spans="20:20">
      <c r="T2609" s="586"/>
    </row>
    <row r="2610" spans="20:20">
      <c r="T2610" s="586"/>
    </row>
    <row r="2611" spans="20:20">
      <c r="T2611" s="586"/>
    </row>
    <row r="2612" spans="20:20">
      <c r="T2612" s="586"/>
    </row>
    <row r="2613" spans="20:20">
      <c r="T2613" s="586"/>
    </row>
    <row r="2614" spans="20:20">
      <c r="T2614" s="586"/>
    </row>
    <row r="2615" spans="20:20">
      <c r="T2615" s="586"/>
    </row>
    <row r="2616" spans="20:20">
      <c r="T2616" s="586"/>
    </row>
    <row r="2617" spans="20:20">
      <c r="T2617" s="586"/>
    </row>
    <row r="2618" spans="20:20">
      <c r="T2618" s="586"/>
    </row>
    <row r="2619" spans="20:20">
      <c r="T2619" s="586"/>
    </row>
    <row r="2620" spans="20:20">
      <c r="T2620" s="586"/>
    </row>
    <row r="2621" spans="20:20">
      <c r="T2621" s="586"/>
    </row>
    <row r="2622" spans="20:20">
      <c r="T2622" s="586"/>
    </row>
    <row r="2623" spans="20:20">
      <c r="T2623" s="586"/>
    </row>
    <row r="2624" spans="20:20">
      <c r="T2624" s="586"/>
    </row>
    <row r="2625" spans="20:20">
      <c r="T2625" s="586"/>
    </row>
    <row r="2626" spans="20:20">
      <c r="T2626" s="586"/>
    </row>
    <row r="2627" spans="20:20">
      <c r="T2627" s="586"/>
    </row>
    <row r="2628" spans="20:20">
      <c r="T2628" s="586"/>
    </row>
    <row r="2629" spans="20:20">
      <c r="T2629" s="586"/>
    </row>
    <row r="2630" spans="20:20">
      <c r="T2630" s="586"/>
    </row>
    <row r="2631" spans="20:20">
      <c r="T2631" s="586"/>
    </row>
    <row r="2632" spans="20:20">
      <c r="T2632" s="586"/>
    </row>
    <row r="2633" spans="20:20">
      <c r="T2633" s="586"/>
    </row>
    <row r="2634" spans="20:20">
      <c r="T2634" s="586"/>
    </row>
    <row r="2635" spans="20:20">
      <c r="T2635" s="586"/>
    </row>
    <row r="2636" spans="20:20">
      <c r="T2636" s="586"/>
    </row>
    <row r="2637" spans="20:20">
      <c r="T2637" s="586"/>
    </row>
    <row r="2638" spans="20:20">
      <c r="T2638" s="586"/>
    </row>
    <row r="2639" spans="20:20">
      <c r="T2639" s="586"/>
    </row>
    <row r="2640" spans="20:20">
      <c r="T2640" s="586"/>
    </row>
    <row r="2641" spans="20:20">
      <c r="T2641" s="586"/>
    </row>
    <row r="2642" spans="20:20">
      <c r="T2642" s="586"/>
    </row>
    <row r="2643" spans="20:20">
      <c r="T2643" s="586"/>
    </row>
    <row r="2644" spans="20:20">
      <c r="T2644" s="586"/>
    </row>
    <row r="2645" spans="20:20">
      <c r="T2645" s="586"/>
    </row>
    <row r="2646" spans="20:20">
      <c r="T2646" s="586"/>
    </row>
    <row r="2647" spans="20:20">
      <c r="T2647" s="586"/>
    </row>
    <row r="2648" spans="20:20">
      <c r="T2648" s="586"/>
    </row>
    <row r="2649" spans="20:20">
      <c r="T2649" s="586"/>
    </row>
    <row r="2650" spans="20:20">
      <c r="T2650" s="586"/>
    </row>
    <row r="2651" spans="20:20">
      <c r="T2651" s="586"/>
    </row>
    <row r="2652" spans="20:20">
      <c r="T2652" s="586"/>
    </row>
    <row r="2653" spans="20:20">
      <c r="T2653" s="586"/>
    </row>
    <row r="2654" spans="20:20">
      <c r="T2654" s="586"/>
    </row>
    <row r="2655" spans="20:20">
      <c r="T2655" s="586"/>
    </row>
    <row r="2656" spans="20:20">
      <c r="T2656" s="586"/>
    </row>
    <row r="2657" spans="20:20">
      <c r="T2657" s="586"/>
    </row>
    <row r="2658" spans="20:20">
      <c r="T2658" s="586"/>
    </row>
    <row r="2659" spans="20:20">
      <c r="T2659" s="586"/>
    </row>
    <row r="2660" spans="20:20">
      <c r="T2660" s="586"/>
    </row>
    <row r="2661" spans="20:20">
      <c r="T2661" s="586"/>
    </row>
    <row r="2662" spans="20:20">
      <c r="T2662" s="586"/>
    </row>
    <row r="2663" spans="20:20">
      <c r="T2663" s="586"/>
    </row>
    <row r="2664" spans="20:20">
      <c r="T2664" s="586"/>
    </row>
    <row r="2665" spans="20:20">
      <c r="T2665" s="586"/>
    </row>
    <row r="2666" spans="20:20">
      <c r="T2666" s="586"/>
    </row>
    <row r="2667" spans="20:20">
      <c r="T2667" s="586"/>
    </row>
    <row r="2668" spans="20:20">
      <c r="T2668" s="586"/>
    </row>
    <row r="2669" spans="20:20">
      <c r="T2669" s="586"/>
    </row>
    <row r="2670" spans="20:20">
      <c r="T2670" s="586"/>
    </row>
    <row r="2671" spans="20:20">
      <c r="T2671" s="586"/>
    </row>
    <row r="2672" spans="20:20">
      <c r="T2672" s="586"/>
    </row>
    <row r="2673" spans="20:20">
      <c r="T2673" s="586"/>
    </row>
    <row r="2674" spans="20:20">
      <c r="T2674" s="586"/>
    </row>
    <row r="2675" spans="20:20">
      <c r="T2675" s="586"/>
    </row>
    <row r="2676" spans="20:20">
      <c r="T2676" s="586"/>
    </row>
    <row r="2677" spans="20:20">
      <c r="T2677" s="586"/>
    </row>
    <row r="2678" spans="20:20">
      <c r="T2678" s="586"/>
    </row>
    <row r="2679" spans="20:20">
      <c r="T2679" s="586"/>
    </row>
    <row r="2680" spans="20:20">
      <c r="T2680" s="586"/>
    </row>
    <row r="2681" spans="20:20">
      <c r="T2681" s="586"/>
    </row>
    <row r="2682" spans="20:20">
      <c r="T2682" s="586"/>
    </row>
    <row r="2683" spans="20:20">
      <c r="T2683" s="586"/>
    </row>
    <row r="2684" spans="20:20">
      <c r="T2684" s="586"/>
    </row>
    <row r="2685" spans="20:20">
      <c r="T2685" s="586"/>
    </row>
    <row r="2686" spans="20:20">
      <c r="T2686" s="586"/>
    </row>
    <row r="2687" spans="20:20">
      <c r="T2687" s="586"/>
    </row>
    <row r="2688" spans="20:20">
      <c r="T2688" s="586"/>
    </row>
    <row r="2689" spans="20:20">
      <c r="T2689" s="586"/>
    </row>
    <row r="2690" spans="20:20">
      <c r="T2690" s="586"/>
    </row>
    <row r="2691" spans="20:20">
      <c r="T2691" s="586"/>
    </row>
    <row r="2692" spans="20:20">
      <c r="T2692" s="586"/>
    </row>
    <row r="2693" spans="20:20">
      <c r="T2693" s="586"/>
    </row>
    <row r="2694" spans="20:20">
      <c r="T2694" s="586"/>
    </row>
    <row r="2695" spans="20:20">
      <c r="T2695" s="586"/>
    </row>
    <row r="2696" spans="20:20">
      <c r="T2696" s="586"/>
    </row>
    <row r="2697" spans="20:20">
      <c r="T2697" s="586"/>
    </row>
    <row r="2698" spans="20:20">
      <c r="T2698" s="586"/>
    </row>
    <row r="2699" spans="20:20">
      <c r="T2699" s="586"/>
    </row>
    <row r="2700" spans="20:20">
      <c r="T2700" s="586"/>
    </row>
    <row r="2701" spans="20:20">
      <c r="T2701" s="586"/>
    </row>
    <row r="2702" spans="20:20">
      <c r="T2702" s="586"/>
    </row>
    <row r="2703" spans="20:20">
      <c r="T2703" s="586"/>
    </row>
    <row r="2704" spans="20:20">
      <c r="T2704" s="586"/>
    </row>
    <row r="2705" spans="20:20">
      <c r="T2705" s="586"/>
    </row>
    <row r="2706" spans="20:20">
      <c r="T2706" s="586"/>
    </row>
    <row r="2707" spans="20:20">
      <c r="T2707" s="586"/>
    </row>
    <row r="2708" spans="20:20">
      <c r="T2708" s="586"/>
    </row>
    <row r="2709" spans="20:20">
      <c r="T2709" s="586"/>
    </row>
    <row r="2710" spans="20:20">
      <c r="T2710" s="586"/>
    </row>
    <row r="2711" spans="20:20">
      <c r="T2711" s="586"/>
    </row>
    <row r="2712" spans="20:20">
      <c r="T2712" s="586"/>
    </row>
    <row r="2713" spans="20:20">
      <c r="T2713" s="586"/>
    </row>
    <row r="2714" spans="20:20">
      <c r="T2714" s="586"/>
    </row>
    <row r="2715" spans="20:20">
      <c r="T2715" s="586"/>
    </row>
    <row r="2716" spans="20:20">
      <c r="T2716" s="586"/>
    </row>
    <row r="2717" spans="20:20">
      <c r="T2717" s="586"/>
    </row>
    <row r="2718" spans="20:20">
      <c r="T2718" s="586"/>
    </row>
    <row r="2719" spans="20:20">
      <c r="T2719" s="586"/>
    </row>
    <row r="2720" spans="20:20">
      <c r="T2720" s="586"/>
    </row>
    <row r="2721" spans="20:20">
      <c r="T2721" s="586"/>
    </row>
    <row r="2722" spans="20:20">
      <c r="T2722" s="586"/>
    </row>
    <row r="2723" spans="20:20">
      <c r="T2723" s="586"/>
    </row>
    <row r="2724" spans="20:20">
      <c r="T2724" s="586"/>
    </row>
    <row r="2725" spans="20:20">
      <c r="T2725" s="586"/>
    </row>
    <row r="2726" spans="20:20">
      <c r="T2726" s="586"/>
    </row>
    <row r="2727" spans="20:20">
      <c r="T2727" s="586"/>
    </row>
    <row r="2728" spans="20:20">
      <c r="T2728" s="586"/>
    </row>
    <row r="2729" spans="20:20">
      <c r="T2729" s="586"/>
    </row>
    <row r="2730" spans="20:20">
      <c r="T2730" s="586"/>
    </row>
    <row r="2731" spans="20:20">
      <c r="T2731" s="586"/>
    </row>
    <row r="2732" spans="20:20">
      <c r="T2732" s="586"/>
    </row>
    <row r="2733" spans="20:20">
      <c r="T2733" s="586"/>
    </row>
    <row r="2734" spans="20:20">
      <c r="T2734" s="586"/>
    </row>
    <row r="2735" spans="20:20">
      <c r="T2735" s="586"/>
    </row>
    <row r="2736" spans="20:20">
      <c r="T2736" s="586"/>
    </row>
    <row r="2737" spans="20:20">
      <c r="T2737" s="586"/>
    </row>
    <row r="2738" spans="20:20">
      <c r="T2738" s="586"/>
    </row>
    <row r="2739" spans="20:20">
      <c r="T2739" s="586"/>
    </row>
    <row r="2740" spans="20:20">
      <c r="T2740" s="586"/>
    </row>
    <row r="2741" spans="20:20">
      <c r="T2741" s="586"/>
    </row>
    <row r="2742" spans="20:20">
      <c r="T2742" s="586"/>
    </row>
    <row r="2743" spans="20:20">
      <c r="T2743" s="586"/>
    </row>
    <row r="2744" spans="20:20">
      <c r="T2744" s="586"/>
    </row>
    <row r="2745" spans="20:20">
      <c r="T2745" s="586"/>
    </row>
    <row r="2746" spans="20:20">
      <c r="T2746" s="586"/>
    </row>
    <row r="2747" spans="20:20">
      <c r="T2747" s="586"/>
    </row>
    <row r="2748" spans="20:20">
      <c r="T2748" s="586"/>
    </row>
    <row r="2749" spans="20:20">
      <c r="T2749" s="586"/>
    </row>
    <row r="2750" spans="20:20">
      <c r="T2750" s="586"/>
    </row>
    <row r="2751" spans="20:20">
      <c r="T2751" s="586"/>
    </row>
    <row r="2752" spans="20:20">
      <c r="T2752" s="586"/>
    </row>
    <row r="2753" spans="20:20">
      <c r="T2753" s="586"/>
    </row>
    <row r="2754" spans="20:20">
      <c r="T2754" s="586"/>
    </row>
    <row r="2755" spans="20:20">
      <c r="T2755" s="586"/>
    </row>
    <row r="2756" spans="20:20">
      <c r="T2756" s="586"/>
    </row>
    <row r="2757" spans="20:20">
      <c r="T2757" s="586"/>
    </row>
    <row r="2758" spans="20:20">
      <c r="T2758" s="586"/>
    </row>
    <row r="2759" spans="20:20">
      <c r="T2759" s="586"/>
    </row>
    <row r="2760" spans="20:20">
      <c r="T2760" s="586"/>
    </row>
    <row r="2761" spans="20:20">
      <c r="T2761" s="586"/>
    </row>
    <row r="2762" spans="20:20">
      <c r="T2762" s="586"/>
    </row>
    <row r="2763" spans="20:20">
      <c r="T2763" s="586"/>
    </row>
    <row r="2764" spans="20:20">
      <c r="T2764" s="586"/>
    </row>
    <row r="2765" spans="20:20">
      <c r="T2765" s="586"/>
    </row>
    <row r="2766" spans="20:20">
      <c r="T2766" s="586"/>
    </row>
    <row r="2767" spans="20:20">
      <c r="T2767" s="586"/>
    </row>
    <row r="2768" spans="20:20">
      <c r="T2768" s="586"/>
    </row>
    <row r="2769" spans="20:20">
      <c r="T2769" s="586"/>
    </row>
    <row r="2770" spans="20:20">
      <c r="T2770" s="586"/>
    </row>
    <row r="2771" spans="20:20">
      <c r="T2771" s="586"/>
    </row>
    <row r="2772" spans="20:20">
      <c r="T2772" s="586"/>
    </row>
    <row r="2773" spans="20:20">
      <c r="T2773" s="586"/>
    </row>
    <row r="2774" spans="20:20">
      <c r="T2774" s="586"/>
    </row>
    <row r="2775" spans="20:20">
      <c r="T2775" s="586"/>
    </row>
    <row r="2776" spans="20:20">
      <c r="T2776" s="586"/>
    </row>
    <row r="2777" spans="20:20">
      <c r="T2777" s="586"/>
    </row>
    <row r="2778" spans="20:20">
      <c r="T2778" s="586"/>
    </row>
    <row r="2779" spans="20:20">
      <c r="T2779" s="586"/>
    </row>
    <row r="2780" spans="20:20">
      <c r="T2780" s="586"/>
    </row>
    <row r="2781" spans="20:20">
      <c r="T2781" s="586"/>
    </row>
    <row r="2782" spans="20:20">
      <c r="T2782" s="586"/>
    </row>
    <row r="2783" spans="20:20">
      <c r="T2783" s="586"/>
    </row>
    <row r="2784" spans="20:20">
      <c r="T2784" s="586"/>
    </row>
    <row r="2785" spans="20:20">
      <c r="T2785" s="586"/>
    </row>
    <row r="2786" spans="20:20">
      <c r="T2786" s="586"/>
    </row>
    <row r="2787" spans="20:20">
      <c r="T2787" s="586"/>
    </row>
    <row r="2788" spans="20:20">
      <c r="T2788" s="586"/>
    </row>
    <row r="2789" spans="20:20">
      <c r="T2789" s="586"/>
    </row>
    <row r="2790" spans="20:20">
      <c r="T2790" s="586"/>
    </row>
    <row r="2791" spans="20:20">
      <c r="T2791" s="586"/>
    </row>
    <row r="2792" spans="20:20">
      <c r="T2792" s="586"/>
    </row>
    <row r="2793" spans="20:20">
      <c r="T2793" s="586"/>
    </row>
    <row r="2794" spans="20:20">
      <c r="T2794" s="586"/>
    </row>
    <row r="2795" spans="20:20">
      <c r="T2795" s="586"/>
    </row>
    <row r="2796" spans="20:20">
      <c r="T2796" s="586"/>
    </row>
    <row r="2797" spans="20:20">
      <c r="T2797" s="586"/>
    </row>
    <row r="2798" spans="20:20">
      <c r="T2798" s="586"/>
    </row>
    <row r="2799" spans="20:20">
      <c r="T2799" s="586"/>
    </row>
    <row r="2800" spans="20:20">
      <c r="T2800" s="586"/>
    </row>
    <row r="2801" spans="20:20">
      <c r="T2801" s="586"/>
    </row>
    <row r="2802" spans="20:20">
      <c r="T2802" s="586"/>
    </row>
    <row r="2803" spans="20:20">
      <c r="T2803" s="586"/>
    </row>
    <row r="2804" spans="20:20">
      <c r="T2804" s="586"/>
    </row>
    <row r="2805" spans="20:20">
      <c r="T2805" s="586"/>
    </row>
    <row r="2806" spans="20:20">
      <c r="T2806" s="586"/>
    </row>
    <row r="2807" spans="20:20">
      <c r="T2807" s="586"/>
    </row>
    <row r="2808" spans="20:20">
      <c r="T2808" s="586"/>
    </row>
    <row r="2809" spans="20:20">
      <c r="T2809" s="586"/>
    </row>
    <row r="2810" spans="20:20">
      <c r="T2810" s="586"/>
    </row>
    <row r="2811" spans="20:20">
      <c r="T2811" s="586"/>
    </row>
    <row r="2812" spans="20:20">
      <c r="T2812" s="586"/>
    </row>
    <row r="2813" spans="20:20">
      <c r="T2813" s="586"/>
    </row>
    <row r="2814" spans="20:20">
      <c r="T2814" s="586"/>
    </row>
    <row r="2815" spans="20:20">
      <c r="T2815" s="586"/>
    </row>
    <row r="2816" spans="20:20">
      <c r="T2816" s="586"/>
    </row>
    <row r="2817" spans="20:20">
      <c r="T2817" s="586"/>
    </row>
    <row r="2818" spans="20:20">
      <c r="T2818" s="586"/>
    </row>
    <row r="2819" spans="20:20">
      <c r="T2819" s="586"/>
    </row>
    <row r="2820" spans="20:20">
      <c r="T2820" s="586"/>
    </row>
    <row r="2821" spans="20:20">
      <c r="T2821" s="586"/>
    </row>
    <row r="2822" spans="20:20">
      <c r="T2822" s="586"/>
    </row>
    <row r="2823" spans="20:20">
      <c r="T2823" s="586"/>
    </row>
    <row r="2824" spans="20:20">
      <c r="T2824" s="586"/>
    </row>
    <row r="2825" spans="20:20">
      <c r="T2825" s="586"/>
    </row>
    <row r="2826" spans="20:20">
      <c r="T2826" s="586"/>
    </row>
    <row r="2827" spans="20:20">
      <c r="T2827" s="586"/>
    </row>
    <row r="2828" spans="20:20">
      <c r="T2828" s="586"/>
    </row>
    <row r="2829" spans="20:20">
      <c r="T2829" s="586"/>
    </row>
    <row r="2830" spans="20:20">
      <c r="T2830" s="586"/>
    </row>
    <row r="2831" spans="20:20">
      <c r="T2831" s="586"/>
    </row>
    <row r="2832" spans="20:20">
      <c r="T2832" s="586"/>
    </row>
    <row r="2833" spans="20:20">
      <c r="T2833" s="586"/>
    </row>
    <row r="2834" spans="20:20">
      <c r="T2834" s="586"/>
    </row>
    <row r="2835" spans="20:20">
      <c r="T2835" s="586"/>
    </row>
    <row r="2836" spans="20:20">
      <c r="T2836" s="586"/>
    </row>
    <row r="2837" spans="20:20">
      <c r="T2837" s="586"/>
    </row>
    <row r="2838" spans="20:20">
      <c r="T2838" s="586"/>
    </row>
    <row r="2839" spans="20:20">
      <c r="T2839" s="586"/>
    </row>
    <row r="2840" spans="20:20">
      <c r="T2840" s="586"/>
    </row>
    <row r="2841" spans="20:20">
      <c r="T2841" s="586"/>
    </row>
    <row r="2842" spans="20:20">
      <c r="T2842" s="586"/>
    </row>
    <row r="2843" spans="20:20">
      <c r="T2843" s="586"/>
    </row>
    <row r="2844" spans="20:20">
      <c r="T2844" s="586"/>
    </row>
    <row r="2845" spans="20:20">
      <c r="T2845" s="586"/>
    </row>
    <row r="2846" spans="20:20">
      <c r="T2846" s="586"/>
    </row>
    <row r="2847" spans="20:20">
      <c r="T2847" s="586"/>
    </row>
    <row r="2848" spans="20:20">
      <c r="T2848" s="586"/>
    </row>
    <row r="2849" spans="20:20">
      <c r="T2849" s="586"/>
    </row>
    <row r="2850" spans="20:20">
      <c r="T2850" s="586"/>
    </row>
    <row r="2851" spans="20:20">
      <c r="T2851" s="586"/>
    </row>
    <row r="2852" spans="20:20">
      <c r="T2852" s="586"/>
    </row>
    <row r="2853" spans="20:20">
      <c r="T2853" s="586"/>
    </row>
    <row r="2854" spans="20:20">
      <c r="T2854" s="586"/>
    </row>
    <row r="2855" spans="20:20">
      <c r="T2855" s="586"/>
    </row>
    <row r="2856" spans="20:20">
      <c r="T2856" s="586"/>
    </row>
    <row r="2857" spans="20:20">
      <c r="T2857" s="586"/>
    </row>
    <row r="2858" spans="20:20">
      <c r="T2858" s="586"/>
    </row>
    <row r="2859" spans="20:20">
      <c r="T2859" s="586"/>
    </row>
    <row r="2860" spans="20:20">
      <c r="T2860" s="586"/>
    </row>
    <row r="2861" spans="20:20">
      <c r="T2861" s="586"/>
    </row>
    <row r="2862" spans="20:20">
      <c r="T2862" s="586"/>
    </row>
    <row r="2863" spans="20:20">
      <c r="T2863" s="586"/>
    </row>
    <row r="2864" spans="20:20">
      <c r="T2864" s="586"/>
    </row>
    <row r="2865" spans="20:20">
      <c r="T2865" s="586"/>
    </row>
    <row r="2866" spans="20:20">
      <c r="T2866" s="586"/>
    </row>
    <row r="2867" spans="20:20">
      <c r="T2867" s="586"/>
    </row>
    <row r="2868" spans="20:20">
      <c r="T2868" s="586"/>
    </row>
    <row r="2869" spans="20:20">
      <c r="T2869" s="586"/>
    </row>
    <row r="2870" spans="20:20">
      <c r="T2870" s="586"/>
    </row>
    <row r="2871" spans="20:20">
      <c r="T2871" s="586"/>
    </row>
    <row r="2872" spans="20:20">
      <c r="T2872" s="586"/>
    </row>
    <row r="2873" spans="20:20">
      <c r="T2873" s="586"/>
    </row>
    <row r="2874" spans="20:20">
      <c r="T2874" s="586"/>
    </row>
    <row r="2875" spans="20:20">
      <c r="T2875" s="586"/>
    </row>
    <row r="2876" spans="20:20">
      <c r="T2876" s="586"/>
    </row>
    <row r="2877" spans="20:20">
      <c r="T2877" s="586"/>
    </row>
    <row r="2878" spans="20:20">
      <c r="T2878" s="586"/>
    </row>
    <row r="2879" spans="20:20">
      <c r="T2879" s="586"/>
    </row>
    <row r="2880" spans="20:20">
      <c r="T2880" s="586"/>
    </row>
    <row r="2881" spans="20:20">
      <c r="T2881" s="586"/>
    </row>
    <row r="2882" spans="20:20">
      <c r="T2882" s="586"/>
    </row>
    <row r="2883" spans="20:20">
      <c r="T2883" s="586"/>
    </row>
    <row r="2884" spans="20:20">
      <c r="T2884" s="586"/>
    </row>
    <row r="2885" spans="20:20">
      <c r="T2885" s="586"/>
    </row>
    <row r="2886" spans="20:20">
      <c r="T2886" s="586"/>
    </row>
    <row r="2887" spans="20:20">
      <c r="T2887" s="586"/>
    </row>
    <row r="2888" spans="20:20">
      <c r="T2888" s="586"/>
    </row>
    <row r="2889" spans="20:20">
      <c r="T2889" s="586"/>
    </row>
    <row r="2890" spans="20:20">
      <c r="T2890" s="586"/>
    </row>
    <row r="2891" spans="20:20">
      <c r="T2891" s="586"/>
    </row>
    <row r="2892" spans="20:20">
      <c r="T2892" s="586"/>
    </row>
    <row r="2893" spans="20:20">
      <c r="T2893" s="586"/>
    </row>
    <row r="2894" spans="20:20">
      <c r="T2894" s="586"/>
    </row>
    <row r="2895" spans="20:20">
      <c r="T2895" s="586"/>
    </row>
    <row r="2896" spans="20:20">
      <c r="T2896" s="586"/>
    </row>
    <row r="2897" spans="20:20">
      <c r="T2897" s="586"/>
    </row>
    <row r="2898" spans="20:20">
      <c r="T2898" s="586"/>
    </row>
    <row r="2899" spans="20:20">
      <c r="T2899" s="586"/>
    </row>
    <row r="2900" spans="20:20">
      <c r="T2900" s="586"/>
    </row>
    <row r="2901" spans="20:20">
      <c r="T2901" s="586"/>
    </row>
    <row r="2902" spans="20:20">
      <c r="T2902" s="586"/>
    </row>
    <row r="2903" spans="20:20">
      <c r="T2903" s="586"/>
    </row>
    <row r="2904" spans="20:20">
      <c r="T2904" s="586"/>
    </row>
    <row r="2905" spans="20:20">
      <c r="T2905" s="586"/>
    </row>
    <row r="2906" spans="20:20">
      <c r="T2906" s="586"/>
    </row>
    <row r="2907" spans="20:20">
      <c r="T2907" s="586"/>
    </row>
    <row r="2908" spans="20:20">
      <c r="T2908" s="586"/>
    </row>
    <row r="2909" spans="20:20">
      <c r="T2909" s="586"/>
    </row>
    <row r="2910" spans="20:20">
      <c r="T2910" s="586"/>
    </row>
    <row r="2911" spans="20:20">
      <c r="T2911" s="586"/>
    </row>
    <row r="2912" spans="20:20">
      <c r="T2912" s="586"/>
    </row>
    <row r="2913" spans="20:20">
      <c r="T2913" s="586"/>
    </row>
    <row r="2914" spans="20:20">
      <c r="T2914" s="586"/>
    </row>
    <row r="2915" spans="20:20">
      <c r="T2915" s="586"/>
    </row>
    <row r="2916" spans="20:20">
      <c r="T2916" s="586"/>
    </row>
    <row r="2917" spans="20:20">
      <c r="T2917" s="586"/>
    </row>
    <row r="2918" spans="20:20">
      <c r="T2918" s="586"/>
    </row>
    <row r="2919" spans="20:20">
      <c r="T2919" s="586"/>
    </row>
    <row r="2920" spans="20:20">
      <c r="T2920" s="586"/>
    </row>
    <row r="2921" spans="20:20">
      <c r="T2921" s="586"/>
    </row>
    <row r="2922" spans="20:20">
      <c r="T2922" s="586"/>
    </row>
    <row r="2923" spans="20:20">
      <c r="T2923" s="586"/>
    </row>
    <row r="2924" spans="20:20">
      <c r="T2924" s="586"/>
    </row>
    <row r="2925" spans="20:20">
      <c r="T2925" s="586"/>
    </row>
    <row r="2926" spans="20:20">
      <c r="T2926" s="586"/>
    </row>
    <row r="2927" spans="20:20">
      <c r="T2927" s="586"/>
    </row>
    <row r="2928" spans="20:20">
      <c r="T2928" s="586"/>
    </row>
    <row r="2929" spans="20:20">
      <c r="T2929" s="586"/>
    </row>
    <row r="2930" spans="20:20">
      <c r="T2930" s="586"/>
    </row>
    <row r="2931" spans="20:20">
      <c r="T2931" s="586"/>
    </row>
    <row r="2932" spans="20:20">
      <c r="T2932" s="586"/>
    </row>
    <row r="2933" spans="20:20">
      <c r="T2933" s="586"/>
    </row>
    <row r="2934" spans="20:20">
      <c r="T2934" s="586"/>
    </row>
    <row r="2935" spans="20:20">
      <c r="T2935" s="586"/>
    </row>
    <row r="2936" spans="20:20">
      <c r="T2936" s="586"/>
    </row>
    <row r="2937" spans="20:20">
      <c r="T2937" s="586"/>
    </row>
    <row r="2938" spans="20:20">
      <c r="T2938" s="586"/>
    </row>
    <row r="2939" spans="20:20">
      <c r="T2939" s="586"/>
    </row>
    <row r="2940" spans="20:20">
      <c r="T2940" s="586"/>
    </row>
    <row r="2941" spans="20:20">
      <c r="T2941" s="586"/>
    </row>
    <row r="2942" spans="20:20">
      <c r="T2942" s="586"/>
    </row>
    <row r="2943" spans="20:20">
      <c r="T2943" s="586"/>
    </row>
    <row r="2944" spans="20:20">
      <c r="T2944" s="586"/>
    </row>
    <row r="2945" spans="20:20">
      <c r="T2945" s="586"/>
    </row>
    <row r="2946" spans="20:20">
      <c r="T2946" s="586"/>
    </row>
    <row r="2947" spans="20:20">
      <c r="T2947" s="586"/>
    </row>
    <row r="2948" spans="20:20">
      <c r="T2948" s="586"/>
    </row>
    <row r="2949" spans="20:20">
      <c r="T2949" s="586"/>
    </row>
    <row r="2950" spans="20:20">
      <c r="T2950" s="586"/>
    </row>
    <row r="2951" spans="20:20">
      <c r="T2951" s="586"/>
    </row>
    <row r="2952" spans="20:20">
      <c r="T2952" s="586"/>
    </row>
    <row r="2953" spans="20:20">
      <c r="T2953" s="586"/>
    </row>
    <row r="2954" spans="20:20">
      <c r="T2954" s="586"/>
    </row>
    <row r="2955" spans="20:20">
      <c r="T2955" s="586"/>
    </row>
    <row r="2956" spans="20:20">
      <c r="T2956" s="586"/>
    </row>
    <row r="2957" spans="20:20">
      <c r="T2957" s="586"/>
    </row>
    <row r="2958" spans="20:20">
      <c r="T2958" s="586"/>
    </row>
    <row r="2959" spans="20:20">
      <c r="T2959" s="586"/>
    </row>
    <row r="2960" spans="20:20">
      <c r="T2960" s="586"/>
    </row>
    <row r="2961" spans="20:20">
      <c r="T2961" s="586"/>
    </row>
    <row r="2962" spans="20:20">
      <c r="T2962" s="586"/>
    </row>
    <row r="2963" spans="20:20">
      <c r="T2963" s="586"/>
    </row>
    <row r="2964" spans="20:20">
      <c r="T2964" s="586"/>
    </row>
    <row r="2965" spans="20:20">
      <c r="T2965" s="586"/>
    </row>
    <row r="2966" spans="20:20">
      <c r="T2966" s="586"/>
    </row>
    <row r="2967" spans="20:20">
      <c r="T2967" s="586"/>
    </row>
    <row r="2968" spans="20:20">
      <c r="T2968" s="586"/>
    </row>
    <row r="2969" spans="20:20">
      <c r="T2969" s="586"/>
    </row>
    <row r="2970" spans="20:20">
      <c r="T2970" s="586"/>
    </row>
    <row r="2971" spans="20:20">
      <c r="T2971" s="586"/>
    </row>
    <row r="2972" spans="20:20">
      <c r="T2972" s="586"/>
    </row>
    <row r="2973" spans="20:20">
      <c r="T2973" s="586"/>
    </row>
    <row r="2974" spans="20:20">
      <c r="T2974" s="586"/>
    </row>
    <row r="2975" spans="20:20">
      <c r="T2975" s="586"/>
    </row>
    <row r="2976" spans="20:20">
      <c r="T2976" s="586"/>
    </row>
    <row r="2977" spans="20:20">
      <c r="T2977" s="586"/>
    </row>
    <row r="2978" spans="20:20">
      <c r="T2978" s="586"/>
    </row>
    <row r="2979" spans="20:20">
      <c r="T2979" s="586"/>
    </row>
    <row r="2980" spans="20:20">
      <c r="T2980" s="586"/>
    </row>
    <row r="2981" spans="20:20">
      <c r="T2981" s="586"/>
    </row>
    <row r="2982" spans="20:20">
      <c r="T2982" s="586"/>
    </row>
    <row r="2983" spans="20:20">
      <c r="T2983" s="586"/>
    </row>
    <row r="2984" spans="20:20">
      <c r="T2984" s="586"/>
    </row>
    <row r="2985" spans="20:20">
      <c r="T2985" s="586"/>
    </row>
    <row r="2986" spans="20:20">
      <c r="T2986" s="586"/>
    </row>
    <row r="2987" spans="20:20">
      <c r="T2987" s="586"/>
    </row>
    <row r="2988" spans="20:20">
      <c r="T2988" s="586"/>
    </row>
    <row r="2989" spans="20:20">
      <c r="T2989" s="586"/>
    </row>
    <row r="2990" spans="20:20">
      <c r="T2990" s="586"/>
    </row>
    <row r="2991" spans="20:20">
      <c r="T2991" s="586"/>
    </row>
    <row r="2992" spans="20:20">
      <c r="T2992" s="586"/>
    </row>
    <row r="2993" spans="20:20">
      <c r="T2993" s="586"/>
    </row>
    <row r="2994" spans="20:20">
      <c r="T2994" s="586"/>
    </row>
    <row r="2995" spans="20:20">
      <c r="T2995" s="586"/>
    </row>
    <row r="2996" spans="20:20">
      <c r="T2996" s="586"/>
    </row>
    <row r="2997" spans="20:20">
      <c r="T2997" s="586"/>
    </row>
    <row r="2998" spans="20:20">
      <c r="T2998" s="586"/>
    </row>
    <row r="2999" spans="20:20">
      <c r="T2999" s="586"/>
    </row>
    <row r="3000" spans="20:20">
      <c r="T3000" s="586"/>
    </row>
    <row r="3001" spans="20:20">
      <c r="T3001" s="586"/>
    </row>
    <row r="3002" spans="20:20">
      <c r="T3002" s="586"/>
    </row>
    <row r="3003" spans="20:20">
      <c r="T3003" s="586"/>
    </row>
    <row r="3004" spans="20:20">
      <c r="T3004" s="586"/>
    </row>
    <row r="3005" spans="20:20">
      <c r="T3005" s="586"/>
    </row>
    <row r="3006" spans="20:20">
      <c r="T3006" s="586"/>
    </row>
    <row r="3007" spans="20:20">
      <c r="T3007" s="586"/>
    </row>
    <row r="3008" spans="20:20">
      <c r="T3008" s="586"/>
    </row>
    <row r="3009" spans="20:20">
      <c r="T3009" s="586"/>
    </row>
    <row r="3010" spans="20:20">
      <c r="T3010" s="586"/>
    </row>
    <row r="3011" spans="20:20">
      <c r="T3011" s="586"/>
    </row>
    <row r="3012" spans="20:20">
      <c r="T3012" s="586"/>
    </row>
    <row r="3013" spans="20:20">
      <c r="T3013" s="586"/>
    </row>
    <row r="3014" spans="20:20">
      <c r="T3014" s="586"/>
    </row>
    <row r="3015" spans="20:20">
      <c r="T3015" s="586"/>
    </row>
    <row r="3016" spans="20:20">
      <c r="T3016" s="586"/>
    </row>
    <row r="3017" spans="20:20">
      <c r="T3017" s="586"/>
    </row>
    <row r="3018" spans="20:20">
      <c r="T3018" s="586"/>
    </row>
    <row r="3019" spans="20:20">
      <c r="T3019" s="586"/>
    </row>
    <row r="3020" spans="20:20">
      <c r="T3020" s="586"/>
    </row>
    <row r="3021" spans="20:20">
      <c r="T3021" s="586"/>
    </row>
    <row r="3022" spans="20:20">
      <c r="T3022" s="586"/>
    </row>
    <row r="3023" spans="20:20">
      <c r="T3023" s="586"/>
    </row>
    <row r="3024" spans="20:20">
      <c r="T3024" s="586"/>
    </row>
    <row r="3025" spans="20:20">
      <c r="T3025" s="586"/>
    </row>
    <row r="3026" spans="20:20">
      <c r="T3026" s="586"/>
    </row>
    <row r="3027" spans="20:20">
      <c r="T3027" s="586"/>
    </row>
    <row r="3028" spans="20:20">
      <c r="T3028" s="586"/>
    </row>
    <row r="3029" spans="20:20">
      <c r="T3029" s="586"/>
    </row>
    <row r="3030" spans="20:20">
      <c r="T3030" s="586"/>
    </row>
    <row r="3031" spans="20:20">
      <c r="T3031" s="586"/>
    </row>
    <row r="3032" spans="20:20">
      <c r="T3032" s="586"/>
    </row>
    <row r="3033" spans="20:20">
      <c r="T3033" s="586"/>
    </row>
    <row r="3034" spans="20:20">
      <c r="T3034" s="586"/>
    </row>
    <row r="3035" spans="20:20">
      <c r="T3035" s="586"/>
    </row>
    <row r="3036" spans="20:20">
      <c r="T3036" s="586"/>
    </row>
    <row r="3037" spans="20:20">
      <c r="T3037" s="586"/>
    </row>
    <row r="3038" spans="20:20">
      <c r="T3038" s="586"/>
    </row>
    <row r="3039" spans="20:20">
      <c r="T3039" s="586"/>
    </row>
    <row r="3040" spans="20:20">
      <c r="T3040" s="586"/>
    </row>
    <row r="3041" spans="20:20">
      <c r="T3041" s="586"/>
    </row>
    <row r="3042" spans="20:20">
      <c r="T3042" s="586"/>
    </row>
    <row r="3043" spans="20:20">
      <c r="T3043" s="586"/>
    </row>
    <row r="3044" spans="20:20">
      <c r="T3044" s="586"/>
    </row>
    <row r="3045" spans="20:20">
      <c r="T3045" s="586"/>
    </row>
    <row r="3046" spans="20:20">
      <c r="T3046" s="586"/>
    </row>
    <row r="3047" spans="20:20">
      <c r="T3047" s="586"/>
    </row>
    <row r="3048" spans="20:20">
      <c r="T3048" s="586"/>
    </row>
    <row r="3049" spans="20:20">
      <c r="T3049" s="586"/>
    </row>
    <row r="3050" spans="20:20">
      <c r="T3050" s="586"/>
    </row>
    <row r="3051" spans="20:20">
      <c r="T3051" s="586"/>
    </row>
    <row r="3052" spans="20:20">
      <c r="T3052" s="586"/>
    </row>
    <row r="3053" spans="20:20">
      <c r="T3053" s="586"/>
    </row>
    <row r="3054" spans="20:20">
      <c r="T3054" s="586"/>
    </row>
    <row r="3055" spans="20:20">
      <c r="T3055" s="586"/>
    </row>
    <row r="3056" spans="20:20">
      <c r="T3056" s="586"/>
    </row>
    <row r="3057" spans="20:20">
      <c r="T3057" s="586"/>
    </row>
    <row r="3058" spans="20:20">
      <c r="T3058" s="586"/>
    </row>
    <row r="3059" spans="20:20">
      <c r="T3059" s="586"/>
    </row>
    <row r="3060" spans="20:20">
      <c r="T3060" s="586"/>
    </row>
    <row r="3061" spans="20:20">
      <c r="T3061" s="586"/>
    </row>
    <row r="3062" spans="20:20">
      <c r="T3062" s="586"/>
    </row>
    <row r="3063" spans="20:20">
      <c r="T3063" s="586"/>
    </row>
    <row r="3064" spans="20:20">
      <c r="T3064" s="586"/>
    </row>
    <row r="3065" spans="20:20">
      <c r="T3065" s="586"/>
    </row>
    <row r="3066" spans="20:20">
      <c r="T3066" s="586"/>
    </row>
    <row r="3067" spans="20:20">
      <c r="T3067" s="586"/>
    </row>
    <row r="3068" spans="20:20">
      <c r="T3068" s="586"/>
    </row>
    <row r="3069" spans="20:20">
      <c r="T3069" s="586"/>
    </row>
    <row r="3070" spans="20:20">
      <c r="T3070" s="586"/>
    </row>
    <row r="3071" spans="20:20">
      <c r="T3071" s="586"/>
    </row>
    <row r="3072" spans="20:20">
      <c r="T3072" s="586"/>
    </row>
    <row r="3073" spans="20:20">
      <c r="T3073" s="586"/>
    </row>
    <row r="3074" spans="20:20">
      <c r="T3074" s="586"/>
    </row>
    <row r="3075" spans="20:20">
      <c r="T3075" s="586"/>
    </row>
    <row r="3076" spans="20:20">
      <c r="T3076" s="586"/>
    </row>
    <row r="3077" spans="20:20">
      <c r="T3077" s="586"/>
    </row>
    <row r="3078" spans="20:20">
      <c r="T3078" s="586"/>
    </row>
    <row r="3079" spans="20:20">
      <c r="T3079" s="586"/>
    </row>
    <row r="3080" spans="20:20">
      <c r="T3080" s="586"/>
    </row>
    <row r="3081" spans="20:20">
      <c r="T3081" s="586"/>
    </row>
    <row r="3082" spans="20:20">
      <c r="T3082" s="586"/>
    </row>
    <row r="3083" spans="20:20">
      <c r="T3083" s="586"/>
    </row>
    <row r="3084" spans="20:20">
      <c r="T3084" s="586"/>
    </row>
    <row r="3085" spans="20:20">
      <c r="T3085" s="586"/>
    </row>
    <row r="3086" spans="20:20">
      <c r="T3086" s="586"/>
    </row>
    <row r="3087" spans="20:20">
      <c r="T3087" s="586"/>
    </row>
    <row r="3088" spans="20:20">
      <c r="T3088" s="586"/>
    </row>
    <row r="3089" spans="20:20">
      <c r="T3089" s="586"/>
    </row>
    <row r="3090" spans="20:20">
      <c r="T3090" s="586"/>
    </row>
    <row r="3091" spans="20:20">
      <c r="T3091" s="586"/>
    </row>
    <row r="3092" spans="20:20">
      <c r="T3092" s="586"/>
    </row>
    <row r="3093" spans="20:20">
      <c r="T3093" s="586"/>
    </row>
    <row r="3094" spans="20:20">
      <c r="T3094" s="586"/>
    </row>
    <row r="3095" spans="20:20">
      <c r="T3095" s="586"/>
    </row>
    <row r="3096" spans="20:20">
      <c r="T3096" s="586"/>
    </row>
    <row r="3097" spans="20:20">
      <c r="T3097" s="586"/>
    </row>
    <row r="3098" spans="20:20">
      <c r="T3098" s="586"/>
    </row>
    <row r="3099" spans="20:20">
      <c r="T3099" s="586"/>
    </row>
    <row r="3100" spans="20:20">
      <c r="T3100" s="586"/>
    </row>
    <row r="3101" spans="20:20">
      <c r="T3101" s="586"/>
    </row>
    <row r="3102" spans="20:20">
      <c r="T3102" s="586"/>
    </row>
    <row r="3103" spans="20:20">
      <c r="T3103" s="586"/>
    </row>
    <row r="3104" spans="20:20">
      <c r="T3104" s="586"/>
    </row>
    <row r="3105" spans="20:20">
      <c r="T3105" s="586"/>
    </row>
    <row r="3106" spans="20:20">
      <c r="T3106" s="586"/>
    </row>
    <row r="3107" spans="20:20">
      <c r="T3107" s="586"/>
    </row>
    <row r="3108" spans="20:20">
      <c r="T3108" s="586"/>
    </row>
    <row r="3109" spans="20:20">
      <c r="T3109" s="586"/>
    </row>
    <row r="3110" spans="20:20">
      <c r="T3110" s="586"/>
    </row>
    <row r="3111" spans="20:20">
      <c r="T3111" s="586"/>
    </row>
    <row r="3112" spans="20:20">
      <c r="T3112" s="586"/>
    </row>
    <row r="3113" spans="20:20">
      <c r="T3113" s="586"/>
    </row>
    <row r="3114" spans="20:20">
      <c r="T3114" s="586"/>
    </row>
    <row r="3115" spans="20:20">
      <c r="T3115" s="586"/>
    </row>
    <row r="3116" spans="20:20">
      <c r="T3116" s="586"/>
    </row>
    <row r="3117" spans="20:20">
      <c r="T3117" s="586"/>
    </row>
    <row r="3118" spans="20:20">
      <c r="T3118" s="586"/>
    </row>
    <row r="3119" spans="20:20">
      <c r="T3119" s="586"/>
    </row>
    <row r="3120" spans="20:20">
      <c r="T3120" s="586"/>
    </row>
    <row r="3121" spans="20:20">
      <c r="T3121" s="586"/>
    </row>
    <row r="3122" spans="20:20">
      <c r="T3122" s="586"/>
    </row>
    <row r="3123" spans="20:20">
      <c r="T3123" s="586"/>
    </row>
    <row r="3124" spans="20:20">
      <c r="T3124" s="586"/>
    </row>
    <row r="3125" spans="20:20">
      <c r="T3125" s="586"/>
    </row>
    <row r="3126" spans="20:20">
      <c r="T3126" s="586"/>
    </row>
    <row r="3127" spans="20:20">
      <c r="T3127" s="586"/>
    </row>
    <row r="3128" spans="20:20">
      <c r="T3128" s="586"/>
    </row>
    <row r="3129" spans="20:20">
      <c r="T3129" s="586"/>
    </row>
    <row r="3130" spans="20:20">
      <c r="T3130" s="586"/>
    </row>
    <row r="3131" spans="20:20">
      <c r="T3131" s="586"/>
    </row>
    <row r="3132" spans="20:20">
      <c r="T3132" s="586"/>
    </row>
    <row r="3133" spans="20:20">
      <c r="T3133" s="586"/>
    </row>
    <row r="3134" spans="20:20">
      <c r="T3134" s="586"/>
    </row>
    <row r="3135" spans="20:20">
      <c r="T3135" s="586"/>
    </row>
    <row r="3136" spans="20:20">
      <c r="T3136" s="586"/>
    </row>
    <row r="3137" spans="20:20">
      <c r="T3137" s="586"/>
    </row>
    <row r="3138" spans="20:20">
      <c r="T3138" s="586"/>
    </row>
    <row r="3139" spans="20:20">
      <c r="T3139" s="586"/>
    </row>
    <row r="3140" spans="20:20">
      <c r="T3140" s="586"/>
    </row>
    <row r="3141" spans="20:20">
      <c r="T3141" s="586"/>
    </row>
    <row r="3142" spans="20:20">
      <c r="T3142" s="586"/>
    </row>
    <row r="3143" spans="20:20">
      <c r="T3143" s="586"/>
    </row>
    <row r="3144" spans="20:20">
      <c r="T3144" s="586"/>
    </row>
    <row r="3145" spans="20:20">
      <c r="T3145" s="586"/>
    </row>
    <row r="3146" spans="20:20">
      <c r="T3146" s="586"/>
    </row>
    <row r="3147" spans="20:20">
      <c r="T3147" s="586"/>
    </row>
    <row r="3148" spans="20:20">
      <c r="T3148" s="586"/>
    </row>
    <row r="3149" spans="20:20">
      <c r="T3149" s="586"/>
    </row>
    <row r="3150" spans="20:20">
      <c r="T3150" s="586"/>
    </row>
    <row r="3151" spans="20:20">
      <c r="T3151" s="586"/>
    </row>
    <row r="3152" spans="20:20">
      <c r="T3152" s="586"/>
    </row>
    <row r="3153" spans="20:20">
      <c r="T3153" s="586"/>
    </row>
    <row r="3154" spans="20:20">
      <c r="T3154" s="586"/>
    </row>
    <row r="3155" spans="20:20">
      <c r="T3155" s="586"/>
    </row>
    <row r="3156" spans="20:20">
      <c r="T3156" s="586"/>
    </row>
    <row r="3157" spans="20:20">
      <c r="T3157" s="586"/>
    </row>
    <row r="3158" spans="20:20">
      <c r="T3158" s="586"/>
    </row>
    <row r="3159" spans="20:20">
      <c r="T3159" s="586"/>
    </row>
    <row r="3160" spans="20:20">
      <c r="T3160" s="586"/>
    </row>
    <row r="3161" spans="20:20">
      <c r="T3161" s="586"/>
    </row>
    <row r="3162" spans="20:20">
      <c r="T3162" s="586"/>
    </row>
    <row r="3163" spans="20:20">
      <c r="T3163" s="586"/>
    </row>
    <row r="3164" spans="20:20">
      <c r="T3164" s="586"/>
    </row>
    <row r="3165" spans="20:20">
      <c r="T3165" s="586"/>
    </row>
    <row r="3166" spans="20:20">
      <c r="T3166" s="586"/>
    </row>
    <row r="3167" spans="20:20">
      <c r="T3167" s="586"/>
    </row>
    <row r="3168" spans="20:20">
      <c r="T3168" s="586"/>
    </row>
    <row r="3169" spans="20:20">
      <c r="T3169" s="586"/>
    </row>
    <row r="3170" spans="20:20">
      <c r="T3170" s="586"/>
    </row>
    <row r="3171" spans="20:20">
      <c r="T3171" s="586"/>
    </row>
    <row r="3172" spans="20:20">
      <c r="T3172" s="586"/>
    </row>
    <row r="3173" spans="20:20">
      <c r="T3173" s="586"/>
    </row>
    <row r="3174" spans="20:20">
      <c r="T3174" s="586"/>
    </row>
    <row r="3175" spans="20:20">
      <c r="T3175" s="586"/>
    </row>
    <row r="3176" spans="20:20">
      <c r="T3176" s="586"/>
    </row>
    <row r="3177" spans="20:20">
      <c r="T3177" s="586"/>
    </row>
    <row r="3178" spans="20:20">
      <c r="T3178" s="586"/>
    </row>
    <row r="3179" spans="20:20">
      <c r="T3179" s="586"/>
    </row>
    <row r="3180" spans="20:20">
      <c r="T3180" s="586"/>
    </row>
    <row r="3181" spans="20:20">
      <c r="T3181" s="586"/>
    </row>
    <row r="3182" spans="20:20">
      <c r="T3182" s="586"/>
    </row>
    <row r="3183" spans="20:20">
      <c r="T3183" s="586"/>
    </row>
    <row r="3184" spans="20:20">
      <c r="T3184" s="586"/>
    </row>
    <row r="3185" spans="20:20">
      <c r="T3185" s="586"/>
    </row>
    <row r="3186" spans="20:20">
      <c r="T3186" s="586"/>
    </row>
    <row r="3187" spans="20:20">
      <c r="T3187" s="586"/>
    </row>
    <row r="3188" spans="20:20">
      <c r="T3188" s="586"/>
    </row>
    <row r="3189" spans="20:20">
      <c r="T3189" s="586"/>
    </row>
    <row r="3190" spans="20:20">
      <c r="T3190" s="586"/>
    </row>
    <row r="3191" spans="20:20">
      <c r="T3191" s="586"/>
    </row>
    <row r="3192" spans="20:20">
      <c r="T3192" s="586"/>
    </row>
    <row r="3193" spans="20:20">
      <c r="T3193" s="586"/>
    </row>
    <row r="3194" spans="20:20">
      <c r="T3194" s="586"/>
    </row>
    <row r="3195" spans="20:20">
      <c r="T3195" s="586"/>
    </row>
    <row r="3196" spans="20:20">
      <c r="T3196" s="586"/>
    </row>
    <row r="3197" spans="20:20">
      <c r="T3197" s="586"/>
    </row>
    <row r="3198" spans="20:20">
      <c r="T3198" s="586"/>
    </row>
    <row r="3199" spans="20:20">
      <c r="T3199" s="586"/>
    </row>
    <row r="3200" spans="20:20">
      <c r="T3200" s="586"/>
    </row>
    <row r="3201" spans="20:20">
      <c r="T3201" s="586"/>
    </row>
    <row r="3202" spans="20:20">
      <c r="T3202" s="586"/>
    </row>
    <row r="3203" spans="20:20">
      <c r="T3203" s="586"/>
    </row>
    <row r="3204" spans="20:20">
      <c r="T3204" s="586"/>
    </row>
    <row r="3205" spans="20:20">
      <c r="T3205" s="586"/>
    </row>
    <row r="3206" spans="20:20">
      <c r="T3206" s="586"/>
    </row>
    <row r="3207" spans="20:20">
      <c r="T3207" s="586"/>
    </row>
    <row r="3208" spans="20:20">
      <c r="T3208" s="586"/>
    </row>
    <row r="3209" spans="20:20">
      <c r="T3209" s="586"/>
    </row>
    <row r="3210" spans="20:20">
      <c r="T3210" s="586"/>
    </row>
    <row r="3211" spans="20:20">
      <c r="T3211" s="586"/>
    </row>
    <row r="3212" spans="20:20">
      <c r="T3212" s="586"/>
    </row>
    <row r="3213" spans="20:20">
      <c r="T3213" s="586"/>
    </row>
    <row r="3214" spans="20:20">
      <c r="T3214" s="586"/>
    </row>
    <row r="3215" spans="20:20">
      <c r="T3215" s="586"/>
    </row>
    <row r="3216" spans="20:20">
      <c r="T3216" s="586"/>
    </row>
    <row r="3217" spans="20:20">
      <c r="T3217" s="586"/>
    </row>
    <row r="3218" spans="20:20">
      <c r="T3218" s="586"/>
    </row>
    <row r="3219" spans="20:20">
      <c r="T3219" s="586"/>
    </row>
    <row r="3220" spans="20:20">
      <c r="T3220" s="586"/>
    </row>
    <row r="3221" spans="20:20">
      <c r="T3221" s="586"/>
    </row>
    <row r="3222" spans="20:20">
      <c r="T3222" s="586"/>
    </row>
    <row r="3223" spans="20:20">
      <c r="T3223" s="586"/>
    </row>
    <row r="3224" spans="20:20">
      <c r="T3224" s="586"/>
    </row>
    <row r="3225" spans="20:20">
      <c r="T3225" s="586"/>
    </row>
    <row r="3226" spans="20:20">
      <c r="T3226" s="586"/>
    </row>
    <row r="3227" spans="20:20">
      <c r="T3227" s="586"/>
    </row>
    <row r="3228" spans="20:20">
      <c r="T3228" s="586"/>
    </row>
    <row r="3229" spans="20:20">
      <c r="T3229" s="586"/>
    </row>
    <row r="3230" spans="20:20">
      <c r="T3230" s="586"/>
    </row>
    <row r="3231" spans="20:20">
      <c r="T3231" s="586"/>
    </row>
    <row r="3232" spans="20:20">
      <c r="T3232" s="586"/>
    </row>
    <row r="3233" spans="20:20">
      <c r="T3233" s="586"/>
    </row>
    <row r="3234" spans="20:20">
      <c r="T3234" s="586"/>
    </row>
    <row r="3235" spans="20:20">
      <c r="T3235" s="586"/>
    </row>
    <row r="3236" spans="20:20">
      <c r="T3236" s="586"/>
    </row>
    <row r="3237" spans="20:20">
      <c r="T3237" s="586"/>
    </row>
    <row r="3238" spans="20:20">
      <c r="T3238" s="586"/>
    </row>
    <row r="3239" spans="20:20">
      <c r="T3239" s="586"/>
    </row>
    <row r="3240" spans="20:20">
      <c r="T3240" s="586"/>
    </row>
    <row r="3241" spans="20:20">
      <c r="T3241" s="586"/>
    </row>
    <row r="3242" spans="20:20">
      <c r="T3242" s="586"/>
    </row>
    <row r="3243" spans="20:20">
      <c r="T3243" s="586"/>
    </row>
    <row r="3244" spans="20:20">
      <c r="T3244" s="586"/>
    </row>
    <row r="3245" spans="20:20">
      <c r="T3245" s="586"/>
    </row>
    <row r="3246" spans="20:20">
      <c r="T3246" s="586"/>
    </row>
    <row r="3247" spans="20:20">
      <c r="T3247" s="586"/>
    </row>
    <row r="3248" spans="20:20">
      <c r="T3248" s="586"/>
    </row>
    <row r="3249" spans="20:20">
      <c r="T3249" s="586"/>
    </row>
    <row r="3250" spans="20:20">
      <c r="T3250" s="586"/>
    </row>
    <row r="3251" spans="20:20">
      <c r="T3251" s="586"/>
    </row>
    <row r="3252" spans="20:20">
      <c r="T3252" s="586"/>
    </row>
    <row r="3253" spans="20:20">
      <c r="T3253" s="586"/>
    </row>
    <row r="3254" spans="20:20">
      <c r="T3254" s="586"/>
    </row>
    <row r="3255" spans="20:20">
      <c r="T3255" s="586"/>
    </row>
    <row r="3256" spans="20:20">
      <c r="T3256" s="586"/>
    </row>
    <row r="3257" spans="20:20">
      <c r="T3257" s="586"/>
    </row>
    <row r="3258" spans="20:20">
      <c r="T3258" s="586"/>
    </row>
    <row r="3259" spans="20:20">
      <c r="T3259" s="586"/>
    </row>
    <row r="3260" spans="20:20">
      <c r="T3260" s="586"/>
    </row>
    <row r="3261" spans="20:20">
      <c r="T3261" s="586"/>
    </row>
    <row r="3262" spans="20:20">
      <c r="T3262" s="586"/>
    </row>
    <row r="3263" spans="20:20">
      <c r="T3263" s="586"/>
    </row>
    <row r="3264" spans="20:20">
      <c r="T3264" s="586"/>
    </row>
    <row r="3265" spans="20:20">
      <c r="T3265" s="586"/>
    </row>
    <row r="3266" spans="20:20">
      <c r="T3266" s="586"/>
    </row>
    <row r="3267" spans="20:20">
      <c r="T3267" s="586"/>
    </row>
    <row r="3268" spans="20:20">
      <c r="T3268" s="586"/>
    </row>
    <row r="3269" spans="20:20">
      <c r="T3269" s="586"/>
    </row>
    <row r="3270" spans="20:20">
      <c r="T3270" s="586"/>
    </row>
    <row r="3271" spans="20:20">
      <c r="T3271" s="586"/>
    </row>
    <row r="3272" spans="20:20">
      <c r="T3272" s="586"/>
    </row>
    <row r="3273" spans="20:20">
      <c r="T3273" s="586"/>
    </row>
    <row r="3274" spans="20:20">
      <c r="T3274" s="586"/>
    </row>
    <row r="3275" spans="20:20">
      <c r="T3275" s="586"/>
    </row>
    <row r="3276" spans="20:20">
      <c r="T3276" s="586"/>
    </row>
    <row r="3277" spans="20:20">
      <c r="T3277" s="586"/>
    </row>
    <row r="3278" spans="20:20">
      <c r="T3278" s="586"/>
    </row>
    <row r="3279" spans="20:20">
      <c r="T3279" s="586"/>
    </row>
    <row r="3280" spans="20:20">
      <c r="T3280" s="586"/>
    </row>
    <row r="3281" spans="20:20">
      <c r="T3281" s="586"/>
    </row>
    <row r="3282" spans="20:20">
      <c r="T3282" s="586"/>
    </row>
    <row r="3283" spans="20:20">
      <c r="T3283" s="586"/>
    </row>
    <row r="3284" spans="20:20">
      <c r="T3284" s="586"/>
    </row>
    <row r="3285" spans="20:20">
      <c r="T3285" s="586"/>
    </row>
    <row r="3286" spans="20:20">
      <c r="T3286" s="586"/>
    </row>
    <row r="3287" spans="20:20">
      <c r="T3287" s="586"/>
    </row>
    <row r="3288" spans="20:20">
      <c r="T3288" s="586"/>
    </row>
    <row r="3289" spans="20:20">
      <c r="T3289" s="586"/>
    </row>
    <row r="3290" spans="20:20">
      <c r="T3290" s="586"/>
    </row>
    <row r="3291" spans="20:20">
      <c r="T3291" s="586"/>
    </row>
    <row r="3292" spans="20:20">
      <c r="T3292" s="586"/>
    </row>
    <row r="3293" spans="20:20">
      <c r="T3293" s="586"/>
    </row>
    <row r="3294" spans="20:20">
      <c r="T3294" s="586"/>
    </row>
    <row r="3295" spans="20:20">
      <c r="T3295" s="586"/>
    </row>
    <row r="3296" spans="20:20">
      <c r="T3296" s="586"/>
    </row>
    <row r="3297" spans="20:20">
      <c r="T3297" s="586"/>
    </row>
    <row r="3298" spans="20:20">
      <c r="T3298" s="586"/>
    </row>
    <row r="3299" spans="20:20">
      <c r="T3299" s="586"/>
    </row>
    <row r="3300" spans="20:20">
      <c r="T3300" s="586"/>
    </row>
    <row r="3301" spans="20:20">
      <c r="T3301" s="586"/>
    </row>
    <row r="3302" spans="20:20">
      <c r="T3302" s="586"/>
    </row>
    <row r="3303" spans="20:20">
      <c r="T3303" s="586"/>
    </row>
    <row r="3304" spans="20:20">
      <c r="T3304" s="586"/>
    </row>
    <row r="3305" spans="20:20">
      <c r="T3305" s="586"/>
    </row>
    <row r="3306" spans="20:20">
      <c r="T3306" s="586"/>
    </row>
    <row r="3307" spans="20:20">
      <c r="T3307" s="586"/>
    </row>
    <row r="3308" spans="20:20">
      <c r="T3308" s="586"/>
    </row>
    <row r="3309" spans="20:20">
      <c r="T3309" s="586"/>
    </row>
    <row r="3310" spans="20:20">
      <c r="T3310" s="586"/>
    </row>
    <row r="3311" spans="20:20">
      <c r="T3311" s="586"/>
    </row>
    <row r="3312" spans="20:20">
      <c r="T3312" s="586"/>
    </row>
    <row r="3313" spans="20:20">
      <c r="T3313" s="586"/>
    </row>
    <row r="3314" spans="20:20">
      <c r="T3314" s="586"/>
    </row>
    <row r="3315" spans="20:20">
      <c r="T3315" s="586"/>
    </row>
    <row r="3316" spans="20:20">
      <c r="T3316" s="586"/>
    </row>
    <row r="3317" spans="20:20">
      <c r="T3317" s="586"/>
    </row>
    <row r="3318" spans="20:20">
      <c r="T3318" s="586"/>
    </row>
    <row r="3319" spans="20:20">
      <c r="T3319" s="586"/>
    </row>
    <row r="3320" spans="20:20">
      <c r="T3320" s="586"/>
    </row>
    <row r="3321" spans="20:20">
      <c r="T3321" s="586"/>
    </row>
    <row r="3322" spans="20:20">
      <c r="T3322" s="586"/>
    </row>
    <row r="3323" spans="20:20">
      <c r="T3323" s="586"/>
    </row>
    <row r="3324" spans="20:20">
      <c r="T3324" s="586"/>
    </row>
    <row r="3325" spans="20:20">
      <c r="T3325" s="586"/>
    </row>
    <row r="3326" spans="20:20">
      <c r="T3326" s="586"/>
    </row>
    <row r="3327" spans="20:20">
      <c r="T3327" s="586"/>
    </row>
    <row r="3328" spans="20:20">
      <c r="T3328" s="586"/>
    </row>
    <row r="3329" spans="20:20">
      <c r="T3329" s="586"/>
    </row>
    <row r="3330" spans="20:20">
      <c r="T3330" s="586"/>
    </row>
    <row r="3331" spans="20:20">
      <c r="T3331" s="586"/>
    </row>
    <row r="3332" spans="20:20">
      <c r="T3332" s="586"/>
    </row>
    <row r="3333" spans="20:20">
      <c r="T3333" s="586"/>
    </row>
    <row r="3334" spans="20:20">
      <c r="T3334" s="586"/>
    </row>
    <row r="3335" spans="20:20">
      <c r="T3335" s="586"/>
    </row>
    <row r="3336" spans="20:20">
      <c r="T3336" s="586"/>
    </row>
    <row r="3337" spans="20:20">
      <c r="T3337" s="586"/>
    </row>
    <row r="3338" spans="20:20">
      <c r="T3338" s="586"/>
    </row>
    <row r="3339" spans="20:20">
      <c r="T3339" s="586"/>
    </row>
    <row r="3340" spans="20:20">
      <c r="T3340" s="586"/>
    </row>
    <row r="3341" spans="20:20">
      <c r="T3341" s="586"/>
    </row>
    <row r="3342" spans="20:20">
      <c r="T3342" s="586"/>
    </row>
    <row r="3343" spans="20:20">
      <c r="T3343" s="586"/>
    </row>
    <row r="3344" spans="20:20">
      <c r="T3344" s="586"/>
    </row>
    <row r="3345" spans="20:20">
      <c r="T3345" s="586"/>
    </row>
    <row r="3346" spans="20:20">
      <c r="T3346" s="586"/>
    </row>
    <row r="3347" spans="20:20">
      <c r="T3347" s="586"/>
    </row>
    <row r="3348" spans="20:20">
      <c r="T3348" s="586"/>
    </row>
    <row r="3349" spans="20:20">
      <c r="T3349" s="586"/>
    </row>
    <row r="3350" spans="20:20">
      <c r="T3350" s="586"/>
    </row>
    <row r="3351" spans="20:20">
      <c r="T3351" s="586"/>
    </row>
    <row r="3352" spans="20:20">
      <c r="T3352" s="586"/>
    </row>
    <row r="3353" spans="20:20">
      <c r="T3353" s="586"/>
    </row>
    <row r="3354" spans="20:20">
      <c r="T3354" s="586"/>
    </row>
    <row r="3355" spans="20:20">
      <c r="T3355" s="586"/>
    </row>
    <row r="3356" spans="20:20">
      <c r="T3356" s="586"/>
    </row>
    <row r="3357" spans="20:20">
      <c r="T3357" s="586"/>
    </row>
    <row r="3358" spans="20:20">
      <c r="T3358" s="586"/>
    </row>
    <row r="3359" spans="20:20">
      <c r="T3359" s="586"/>
    </row>
    <row r="3360" spans="20:20">
      <c r="T3360" s="586"/>
    </row>
    <row r="3361" spans="20:20">
      <c r="T3361" s="586"/>
    </row>
    <row r="3362" spans="20:20">
      <c r="T3362" s="586"/>
    </row>
    <row r="3363" spans="20:20">
      <c r="T3363" s="586"/>
    </row>
    <row r="3364" spans="20:20">
      <c r="T3364" s="586"/>
    </row>
    <row r="3365" spans="20:20">
      <c r="T3365" s="586"/>
    </row>
    <row r="3366" spans="20:20">
      <c r="T3366" s="586"/>
    </row>
    <row r="3367" spans="20:20">
      <c r="T3367" s="586"/>
    </row>
    <row r="3368" spans="20:20">
      <c r="T3368" s="586"/>
    </row>
    <row r="3369" spans="20:20">
      <c r="T3369" s="586"/>
    </row>
    <row r="3370" spans="20:20">
      <c r="T3370" s="586"/>
    </row>
    <row r="3371" spans="20:20">
      <c r="T3371" s="586"/>
    </row>
    <row r="3372" spans="20:20">
      <c r="T3372" s="586"/>
    </row>
    <row r="3373" spans="20:20">
      <c r="T3373" s="586"/>
    </row>
    <row r="3374" spans="20:20">
      <c r="T3374" s="586"/>
    </row>
    <row r="3375" spans="20:20">
      <c r="T3375" s="586"/>
    </row>
    <row r="3376" spans="20:20">
      <c r="T3376" s="586"/>
    </row>
    <row r="3377" spans="20:20">
      <c r="T3377" s="586"/>
    </row>
    <row r="3378" spans="20:20">
      <c r="T3378" s="586"/>
    </row>
    <row r="3379" spans="20:20">
      <c r="T3379" s="586"/>
    </row>
    <row r="3380" spans="20:20">
      <c r="T3380" s="586"/>
    </row>
    <row r="3381" spans="20:20">
      <c r="T3381" s="586"/>
    </row>
    <row r="3382" spans="20:20">
      <c r="T3382" s="586"/>
    </row>
    <row r="3383" spans="20:20">
      <c r="T3383" s="586"/>
    </row>
    <row r="3384" spans="20:20">
      <c r="T3384" s="586"/>
    </row>
    <row r="3385" spans="20:20">
      <c r="T3385" s="586"/>
    </row>
    <row r="3386" spans="20:20">
      <c r="T3386" s="586"/>
    </row>
    <row r="3387" spans="20:20">
      <c r="T3387" s="586"/>
    </row>
    <row r="3388" spans="20:20">
      <c r="T3388" s="586"/>
    </row>
    <row r="3389" spans="20:20">
      <c r="T3389" s="586"/>
    </row>
    <row r="3390" spans="20:20">
      <c r="T3390" s="586"/>
    </row>
    <row r="3391" spans="20:20">
      <c r="T3391" s="586"/>
    </row>
    <row r="3392" spans="20:20">
      <c r="T3392" s="586"/>
    </row>
    <row r="3393" spans="20:20">
      <c r="T3393" s="586"/>
    </row>
    <row r="3394" spans="20:20">
      <c r="T3394" s="586"/>
    </row>
    <row r="3395" spans="20:20">
      <c r="T3395" s="586"/>
    </row>
    <row r="3396" spans="20:20">
      <c r="T3396" s="586"/>
    </row>
    <row r="3397" spans="20:20">
      <c r="T3397" s="586"/>
    </row>
    <row r="3398" spans="20:20">
      <c r="T3398" s="586"/>
    </row>
    <row r="3399" spans="20:20">
      <c r="T3399" s="586"/>
    </row>
    <row r="3400" spans="20:20">
      <c r="T3400" s="586"/>
    </row>
    <row r="3401" spans="20:20">
      <c r="T3401" s="586"/>
    </row>
    <row r="3402" spans="20:20">
      <c r="T3402" s="586"/>
    </row>
    <row r="3403" spans="20:20">
      <c r="T3403" s="586"/>
    </row>
    <row r="3404" spans="20:20">
      <c r="T3404" s="586"/>
    </row>
    <row r="3405" spans="20:20">
      <c r="T3405" s="586"/>
    </row>
    <row r="3406" spans="20:20">
      <c r="T3406" s="586"/>
    </row>
    <row r="3407" spans="20:20">
      <c r="T3407" s="586"/>
    </row>
    <row r="3408" spans="20:20">
      <c r="T3408" s="586"/>
    </row>
    <row r="3409" spans="20:20">
      <c r="T3409" s="586"/>
    </row>
    <row r="3410" spans="20:20">
      <c r="T3410" s="586"/>
    </row>
    <row r="3411" spans="20:20">
      <c r="T3411" s="586"/>
    </row>
    <row r="3412" spans="20:20">
      <c r="T3412" s="586"/>
    </row>
    <row r="3413" spans="20:20">
      <c r="T3413" s="586"/>
    </row>
    <row r="3414" spans="20:20">
      <c r="T3414" s="586"/>
    </row>
    <row r="3415" spans="20:20">
      <c r="T3415" s="586"/>
    </row>
    <row r="3416" spans="20:20">
      <c r="T3416" s="586"/>
    </row>
    <row r="3417" spans="20:20">
      <c r="T3417" s="586"/>
    </row>
    <row r="3418" spans="20:20">
      <c r="T3418" s="586"/>
    </row>
    <row r="3419" spans="20:20">
      <c r="T3419" s="586"/>
    </row>
    <row r="3420" spans="20:20">
      <c r="T3420" s="586"/>
    </row>
    <row r="3421" spans="20:20">
      <c r="T3421" s="586"/>
    </row>
    <row r="3422" spans="20:20">
      <c r="T3422" s="586"/>
    </row>
    <row r="3423" spans="20:20">
      <c r="T3423" s="586"/>
    </row>
    <row r="3424" spans="20:20">
      <c r="T3424" s="586"/>
    </row>
    <row r="3425" spans="20:20">
      <c r="T3425" s="586"/>
    </row>
    <row r="3426" spans="20:20">
      <c r="T3426" s="586"/>
    </row>
    <row r="3427" spans="20:20">
      <c r="T3427" s="586"/>
    </row>
    <row r="3428" spans="20:20">
      <c r="T3428" s="586"/>
    </row>
    <row r="3429" spans="20:20">
      <c r="T3429" s="586"/>
    </row>
    <row r="3430" spans="20:20">
      <c r="T3430" s="586"/>
    </row>
    <row r="3431" spans="20:20">
      <c r="T3431" s="586"/>
    </row>
    <row r="3432" spans="20:20">
      <c r="T3432" s="586"/>
    </row>
    <row r="3433" spans="20:20">
      <c r="T3433" s="586"/>
    </row>
    <row r="3434" spans="20:20">
      <c r="T3434" s="586"/>
    </row>
    <row r="3435" spans="20:20">
      <c r="T3435" s="586"/>
    </row>
    <row r="3436" spans="20:20">
      <c r="T3436" s="586"/>
    </row>
    <row r="3437" spans="20:20">
      <c r="T3437" s="586"/>
    </row>
    <row r="3438" spans="20:20">
      <c r="T3438" s="586"/>
    </row>
    <row r="3439" spans="20:20">
      <c r="T3439" s="586"/>
    </row>
    <row r="3440" spans="20:20">
      <c r="T3440" s="586"/>
    </row>
    <row r="3441" spans="20:20">
      <c r="T3441" s="586"/>
    </row>
    <row r="3442" spans="20:20">
      <c r="T3442" s="586"/>
    </row>
    <row r="3443" spans="20:20">
      <c r="T3443" s="586"/>
    </row>
    <row r="3444" spans="20:20">
      <c r="T3444" s="586"/>
    </row>
    <row r="3445" spans="20:20">
      <c r="T3445" s="586"/>
    </row>
    <row r="3446" spans="20:20">
      <c r="T3446" s="586"/>
    </row>
    <row r="3447" spans="20:20">
      <c r="T3447" s="586"/>
    </row>
    <row r="3448" spans="20:20">
      <c r="T3448" s="586"/>
    </row>
    <row r="3449" spans="20:20">
      <c r="T3449" s="586"/>
    </row>
    <row r="3450" spans="20:20">
      <c r="T3450" s="586"/>
    </row>
    <row r="3451" spans="20:20">
      <c r="T3451" s="586"/>
    </row>
    <row r="3452" spans="20:20">
      <c r="T3452" s="586"/>
    </row>
    <row r="3453" spans="20:20">
      <c r="T3453" s="586"/>
    </row>
    <row r="3454" spans="20:20">
      <c r="T3454" s="586"/>
    </row>
    <row r="3455" spans="20:20">
      <c r="T3455" s="586"/>
    </row>
    <row r="3456" spans="20:20">
      <c r="T3456" s="586"/>
    </row>
    <row r="3457" spans="20:20">
      <c r="T3457" s="586"/>
    </row>
    <row r="3458" spans="20:20">
      <c r="T3458" s="586"/>
    </row>
    <row r="3459" spans="20:20">
      <c r="T3459" s="586"/>
    </row>
    <row r="3460" spans="20:20">
      <c r="T3460" s="586"/>
    </row>
    <row r="3461" spans="20:20">
      <c r="T3461" s="586"/>
    </row>
    <row r="3462" spans="20:20">
      <c r="T3462" s="586"/>
    </row>
    <row r="3463" spans="20:20">
      <c r="T3463" s="586"/>
    </row>
    <row r="3464" spans="20:20">
      <c r="T3464" s="586"/>
    </row>
    <row r="3465" spans="20:20">
      <c r="T3465" s="586"/>
    </row>
    <row r="3466" spans="20:20">
      <c r="T3466" s="586"/>
    </row>
    <row r="3467" spans="20:20">
      <c r="T3467" s="586"/>
    </row>
    <row r="3468" spans="20:20">
      <c r="T3468" s="586"/>
    </row>
    <row r="3469" spans="20:20">
      <c r="T3469" s="586"/>
    </row>
    <row r="3470" spans="20:20">
      <c r="T3470" s="586"/>
    </row>
    <row r="3471" spans="20:20">
      <c r="T3471" s="586"/>
    </row>
    <row r="3472" spans="20:20">
      <c r="T3472" s="586"/>
    </row>
    <row r="3473" spans="20:20">
      <c r="T3473" s="586"/>
    </row>
    <row r="3474" spans="20:20">
      <c r="T3474" s="586"/>
    </row>
    <row r="3475" spans="20:20">
      <c r="T3475" s="586"/>
    </row>
    <row r="3476" spans="20:20">
      <c r="T3476" s="586"/>
    </row>
    <row r="3477" spans="20:20">
      <c r="T3477" s="586"/>
    </row>
    <row r="3478" spans="20:20">
      <c r="T3478" s="586"/>
    </row>
    <row r="3479" spans="20:20">
      <c r="T3479" s="586"/>
    </row>
    <row r="3480" spans="20:20">
      <c r="T3480" s="586"/>
    </row>
    <row r="3481" spans="20:20">
      <c r="T3481" s="586"/>
    </row>
    <row r="3482" spans="20:20">
      <c r="T3482" s="586"/>
    </row>
    <row r="3483" spans="20:20">
      <c r="T3483" s="586"/>
    </row>
    <row r="3484" spans="20:20">
      <c r="T3484" s="586"/>
    </row>
    <row r="3485" spans="20:20">
      <c r="T3485" s="586"/>
    </row>
    <row r="3486" spans="20:20">
      <c r="T3486" s="586"/>
    </row>
    <row r="3487" spans="20:20">
      <c r="T3487" s="586"/>
    </row>
    <row r="3488" spans="20:20">
      <c r="T3488" s="586"/>
    </row>
    <row r="3489" spans="20:20">
      <c r="T3489" s="586"/>
    </row>
    <row r="3490" spans="20:20">
      <c r="T3490" s="586"/>
    </row>
    <row r="3491" spans="20:20">
      <c r="T3491" s="586"/>
    </row>
    <row r="3492" spans="20:20">
      <c r="T3492" s="586"/>
    </row>
    <row r="3493" spans="20:20">
      <c r="T3493" s="586"/>
    </row>
    <row r="3494" spans="20:20">
      <c r="T3494" s="586"/>
    </row>
    <row r="3495" spans="20:20">
      <c r="T3495" s="586"/>
    </row>
    <row r="3496" spans="20:20">
      <c r="T3496" s="586"/>
    </row>
    <row r="3497" spans="20:20">
      <c r="T3497" s="586"/>
    </row>
    <row r="3498" spans="20:20">
      <c r="T3498" s="586"/>
    </row>
    <row r="3499" spans="20:20">
      <c r="T3499" s="586"/>
    </row>
    <row r="3500" spans="20:20">
      <c r="T3500" s="586"/>
    </row>
    <row r="3501" spans="20:20">
      <c r="T3501" s="586"/>
    </row>
    <row r="3502" spans="20:20">
      <c r="T3502" s="586"/>
    </row>
    <row r="3503" spans="20:20">
      <c r="T3503" s="586"/>
    </row>
    <row r="3504" spans="20:20">
      <c r="T3504" s="586"/>
    </row>
    <row r="3505" spans="20:20">
      <c r="T3505" s="586"/>
    </row>
    <row r="3506" spans="20:20">
      <c r="T3506" s="586"/>
    </row>
    <row r="3507" spans="20:20">
      <c r="T3507" s="586"/>
    </row>
    <row r="3508" spans="20:20">
      <c r="T3508" s="586"/>
    </row>
    <row r="3509" spans="20:20">
      <c r="T3509" s="586"/>
    </row>
    <row r="3510" spans="20:20">
      <c r="T3510" s="586"/>
    </row>
    <row r="3511" spans="20:20">
      <c r="T3511" s="586"/>
    </row>
    <row r="3512" spans="20:20">
      <c r="T3512" s="586"/>
    </row>
    <row r="3513" spans="20:20">
      <c r="T3513" s="586"/>
    </row>
    <row r="3514" spans="20:20">
      <c r="T3514" s="586"/>
    </row>
    <row r="3515" spans="20:20">
      <c r="T3515" s="586"/>
    </row>
    <row r="3516" spans="20:20">
      <c r="T3516" s="586"/>
    </row>
    <row r="3517" spans="20:20">
      <c r="T3517" s="586"/>
    </row>
    <row r="3518" spans="20:20">
      <c r="T3518" s="586"/>
    </row>
    <row r="3519" spans="20:20">
      <c r="T3519" s="586"/>
    </row>
    <row r="3520" spans="20:20">
      <c r="T3520" s="586"/>
    </row>
    <row r="3521" spans="20:20">
      <c r="T3521" s="586"/>
    </row>
    <row r="3522" spans="20:20">
      <c r="T3522" s="586"/>
    </row>
    <row r="3523" spans="20:20">
      <c r="T3523" s="586"/>
    </row>
    <row r="3524" spans="20:20">
      <c r="T3524" s="586"/>
    </row>
    <row r="3525" spans="20:20">
      <c r="T3525" s="586"/>
    </row>
    <row r="3526" spans="20:20">
      <c r="T3526" s="586"/>
    </row>
    <row r="3527" spans="20:20">
      <c r="T3527" s="586"/>
    </row>
    <row r="3528" spans="20:20">
      <c r="T3528" s="586"/>
    </row>
    <row r="3529" spans="20:20">
      <c r="T3529" s="586"/>
    </row>
    <row r="3530" spans="20:20">
      <c r="T3530" s="586"/>
    </row>
    <row r="3531" spans="20:20">
      <c r="T3531" s="586"/>
    </row>
    <row r="3532" spans="20:20">
      <c r="T3532" s="586"/>
    </row>
    <row r="3533" spans="20:20">
      <c r="T3533" s="586"/>
    </row>
    <row r="3534" spans="20:20">
      <c r="T3534" s="586"/>
    </row>
    <row r="3535" spans="20:20">
      <c r="T3535" s="586"/>
    </row>
    <row r="3536" spans="20:20">
      <c r="T3536" s="586"/>
    </row>
    <row r="3537" spans="20:20">
      <c r="T3537" s="586"/>
    </row>
    <row r="3538" spans="20:20">
      <c r="T3538" s="586"/>
    </row>
    <row r="3539" spans="20:20">
      <c r="T3539" s="586"/>
    </row>
    <row r="3540" spans="20:20">
      <c r="T3540" s="586"/>
    </row>
    <row r="3541" spans="20:20">
      <c r="T3541" s="586"/>
    </row>
    <row r="3542" spans="20:20">
      <c r="T3542" s="586"/>
    </row>
    <row r="3543" spans="20:20">
      <c r="T3543" s="586"/>
    </row>
    <row r="3544" spans="20:20">
      <c r="T3544" s="586"/>
    </row>
    <row r="3545" spans="20:20">
      <c r="T3545" s="586"/>
    </row>
    <row r="3546" spans="20:20">
      <c r="T3546" s="586"/>
    </row>
    <row r="3547" spans="20:20">
      <c r="T3547" s="586"/>
    </row>
    <row r="3548" spans="20:20">
      <c r="T3548" s="586"/>
    </row>
    <row r="3549" spans="20:20">
      <c r="T3549" s="586"/>
    </row>
    <row r="3550" spans="20:20">
      <c r="T3550" s="586"/>
    </row>
    <row r="3551" spans="20:20">
      <c r="T3551" s="586"/>
    </row>
    <row r="3552" spans="20:20">
      <c r="T3552" s="586"/>
    </row>
    <row r="3553" spans="20:20">
      <c r="T3553" s="586"/>
    </row>
    <row r="3554" spans="20:20">
      <c r="T3554" s="586"/>
    </row>
    <row r="3555" spans="20:20">
      <c r="T3555" s="586"/>
    </row>
    <row r="3556" spans="20:20">
      <c r="T3556" s="586"/>
    </row>
    <row r="3557" spans="20:20">
      <c r="T3557" s="586"/>
    </row>
    <row r="3558" spans="20:20">
      <c r="T3558" s="586"/>
    </row>
    <row r="3559" spans="20:20">
      <c r="T3559" s="586"/>
    </row>
    <row r="3560" spans="20:20">
      <c r="T3560" s="586"/>
    </row>
    <row r="3561" spans="20:20">
      <c r="T3561" s="586"/>
    </row>
    <row r="3562" spans="20:20">
      <c r="T3562" s="586"/>
    </row>
    <row r="3563" spans="20:20">
      <c r="T3563" s="586"/>
    </row>
    <row r="3564" spans="20:20">
      <c r="T3564" s="586"/>
    </row>
    <row r="3565" spans="20:20">
      <c r="T3565" s="586"/>
    </row>
    <row r="3566" spans="20:20">
      <c r="T3566" s="586"/>
    </row>
    <row r="3567" spans="20:20">
      <c r="T3567" s="586"/>
    </row>
    <row r="3568" spans="20:20">
      <c r="T3568" s="586"/>
    </row>
    <row r="3569" spans="20:20">
      <c r="T3569" s="586"/>
    </row>
    <row r="3570" spans="20:20">
      <c r="T3570" s="586"/>
    </row>
    <row r="3571" spans="20:20">
      <c r="T3571" s="586"/>
    </row>
    <row r="3572" spans="20:20">
      <c r="T3572" s="586"/>
    </row>
    <row r="3573" spans="20:20">
      <c r="T3573" s="586"/>
    </row>
    <row r="3574" spans="20:20">
      <c r="T3574" s="586"/>
    </row>
    <row r="3575" spans="20:20">
      <c r="T3575" s="586"/>
    </row>
    <row r="3576" spans="20:20">
      <c r="T3576" s="586"/>
    </row>
    <row r="3577" spans="20:20">
      <c r="T3577" s="586"/>
    </row>
    <row r="3578" spans="20:20">
      <c r="T3578" s="586"/>
    </row>
    <row r="3579" spans="20:20">
      <c r="T3579" s="586"/>
    </row>
    <row r="3580" spans="20:20">
      <c r="T3580" s="586"/>
    </row>
    <row r="3581" spans="20:20">
      <c r="T3581" s="586"/>
    </row>
    <row r="3582" spans="20:20">
      <c r="T3582" s="586"/>
    </row>
    <row r="3583" spans="20:20">
      <c r="T3583" s="586"/>
    </row>
    <row r="3584" spans="20:20">
      <c r="T3584" s="586"/>
    </row>
    <row r="3585" spans="20:20">
      <c r="T3585" s="586"/>
    </row>
    <row r="3586" spans="20:20">
      <c r="T3586" s="586"/>
    </row>
    <row r="3587" spans="20:20">
      <c r="T3587" s="586"/>
    </row>
    <row r="3588" spans="20:20">
      <c r="T3588" s="586"/>
    </row>
    <row r="3589" spans="20:20">
      <c r="T3589" s="586"/>
    </row>
    <row r="3590" spans="20:20">
      <c r="T3590" s="586"/>
    </row>
    <row r="3591" spans="20:20">
      <c r="T3591" s="586"/>
    </row>
    <row r="3592" spans="20:20">
      <c r="T3592" s="586"/>
    </row>
    <row r="3593" spans="20:20">
      <c r="T3593" s="586"/>
    </row>
    <row r="3594" spans="20:20">
      <c r="T3594" s="586"/>
    </row>
    <row r="3595" spans="20:20">
      <c r="T3595" s="586"/>
    </row>
    <row r="3596" spans="20:20">
      <c r="T3596" s="586"/>
    </row>
    <row r="3597" spans="20:20">
      <c r="T3597" s="586"/>
    </row>
    <row r="3598" spans="20:20">
      <c r="T3598" s="586"/>
    </row>
    <row r="3599" spans="20:20">
      <c r="T3599" s="586"/>
    </row>
    <row r="3600" spans="20:20">
      <c r="T3600" s="586"/>
    </row>
    <row r="3601" spans="20:20">
      <c r="T3601" s="586"/>
    </row>
    <row r="3602" spans="20:20">
      <c r="T3602" s="586"/>
    </row>
    <row r="3603" spans="20:20">
      <c r="T3603" s="586"/>
    </row>
    <row r="3604" spans="20:20">
      <c r="T3604" s="586"/>
    </row>
    <row r="3605" spans="20:20">
      <c r="T3605" s="586"/>
    </row>
    <row r="3606" spans="20:20">
      <c r="T3606" s="586"/>
    </row>
    <row r="3607" spans="20:20">
      <c r="T3607" s="586"/>
    </row>
    <row r="3608" spans="20:20">
      <c r="T3608" s="586"/>
    </row>
    <row r="3609" spans="20:20">
      <c r="T3609" s="586"/>
    </row>
    <row r="3610" spans="20:20">
      <c r="T3610" s="586"/>
    </row>
    <row r="3611" spans="20:20">
      <c r="T3611" s="586"/>
    </row>
    <row r="3612" spans="20:20">
      <c r="T3612" s="586"/>
    </row>
    <row r="3613" spans="20:20">
      <c r="T3613" s="586"/>
    </row>
    <row r="3614" spans="20:20">
      <c r="T3614" s="586"/>
    </row>
    <row r="3615" spans="20:20">
      <c r="T3615" s="586"/>
    </row>
    <row r="3616" spans="20:20">
      <c r="T3616" s="586"/>
    </row>
    <row r="3617" spans="20:20">
      <c r="T3617" s="586"/>
    </row>
    <row r="3618" spans="20:20">
      <c r="T3618" s="586"/>
    </row>
    <row r="3619" spans="20:20">
      <c r="T3619" s="586"/>
    </row>
    <row r="3620" spans="20:20">
      <c r="T3620" s="586"/>
    </row>
    <row r="3621" spans="20:20">
      <c r="T3621" s="586"/>
    </row>
    <row r="3622" spans="20:20">
      <c r="T3622" s="586"/>
    </row>
    <row r="3623" spans="20:20">
      <c r="T3623" s="586"/>
    </row>
    <row r="3624" spans="20:20">
      <c r="T3624" s="586"/>
    </row>
    <row r="3625" spans="20:20">
      <c r="T3625" s="586"/>
    </row>
    <row r="3626" spans="20:20">
      <c r="T3626" s="586"/>
    </row>
    <row r="3627" spans="20:20">
      <c r="T3627" s="586"/>
    </row>
    <row r="3628" spans="20:20">
      <c r="T3628" s="586"/>
    </row>
    <row r="3629" spans="20:20">
      <c r="T3629" s="586"/>
    </row>
    <row r="3630" spans="20:20">
      <c r="T3630" s="586"/>
    </row>
    <row r="3631" spans="20:20">
      <c r="T3631" s="586"/>
    </row>
    <row r="3632" spans="20:20">
      <c r="T3632" s="586"/>
    </row>
    <row r="3633" spans="20:20">
      <c r="T3633" s="586"/>
    </row>
    <row r="3634" spans="20:20">
      <c r="T3634" s="586"/>
    </row>
    <row r="3635" spans="20:20">
      <c r="T3635" s="586"/>
    </row>
    <row r="3636" spans="20:20">
      <c r="T3636" s="586"/>
    </row>
    <row r="3637" spans="20:20">
      <c r="T3637" s="586"/>
    </row>
    <row r="3638" spans="20:20">
      <c r="T3638" s="586"/>
    </row>
    <row r="3639" spans="20:20">
      <c r="T3639" s="586"/>
    </row>
    <row r="3640" spans="20:20">
      <c r="T3640" s="586"/>
    </row>
    <row r="3641" spans="20:20">
      <c r="T3641" s="586"/>
    </row>
    <row r="3642" spans="20:20">
      <c r="T3642" s="586"/>
    </row>
    <row r="3643" spans="20:20">
      <c r="T3643" s="586"/>
    </row>
    <row r="3644" spans="20:20">
      <c r="T3644" s="586"/>
    </row>
    <row r="3645" spans="20:20">
      <c r="T3645" s="586"/>
    </row>
    <row r="3646" spans="20:20">
      <c r="T3646" s="586"/>
    </row>
    <row r="3647" spans="20:20">
      <c r="T3647" s="586"/>
    </row>
    <row r="3648" spans="20:20">
      <c r="T3648" s="586"/>
    </row>
    <row r="3649" spans="20:20">
      <c r="T3649" s="586"/>
    </row>
    <row r="3650" spans="20:20">
      <c r="T3650" s="586"/>
    </row>
    <row r="3651" spans="20:20">
      <c r="T3651" s="586"/>
    </row>
    <row r="3652" spans="20:20">
      <c r="T3652" s="586"/>
    </row>
    <row r="3653" spans="20:20">
      <c r="T3653" s="586"/>
    </row>
    <row r="3654" spans="20:20">
      <c r="T3654" s="586"/>
    </row>
    <row r="3655" spans="20:20">
      <c r="T3655" s="586"/>
    </row>
    <row r="3656" spans="20:20">
      <c r="T3656" s="586"/>
    </row>
    <row r="3657" spans="20:20">
      <c r="T3657" s="586"/>
    </row>
    <row r="3658" spans="20:20">
      <c r="T3658" s="586"/>
    </row>
    <row r="3659" spans="20:20">
      <c r="T3659" s="586"/>
    </row>
    <row r="3660" spans="20:20">
      <c r="T3660" s="586"/>
    </row>
    <row r="3661" spans="20:20">
      <c r="T3661" s="586"/>
    </row>
    <row r="3662" spans="20:20">
      <c r="T3662" s="586"/>
    </row>
    <row r="3663" spans="20:20">
      <c r="T3663" s="586"/>
    </row>
    <row r="3664" spans="20:20">
      <c r="T3664" s="586"/>
    </row>
    <row r="3665" spans="20:20">
      <c r="T3665" s="586"/>
    </row>
    <row r="3666" spans="20:20">
      <c r="T3666" s="586"/>
    </row>
    <row r="3667" spans="20:20">
      <c r="T3667" s="586"/>
    </row>
    <row r="3668" spans="20:20">
      <c r="T3668" s="586"/>
    </row>
    <row r="3669" spans="20:20">
      <c r="T3669" s="586"/>
    </row>
    <row r="3670" spans="20:20">
      <c r="T3670" s="586"/>
    </row>
    <row r="3671" spans="20:20">
      <c r="T3671" s="586"/>
    </row>
    <row r="3672" spans="20:20">
      <c r="T3672" s="586"/>
    </row>
    <row r="3673" spans="20:20">
      <c r="T3673" s="586"/>
    </row>
    <row r="3674" spans="20:20">
      <c r="T3674" s="586"/>
    </row>
    <row r="3675" spans="20:20">
      <c r="T3675" s="586"/>
    </row>
    <row r="3676" spans="20:20">
      <c r="T3676" s="586"/>
    </row>
    <row r="3677" spans="20:20">
      <c r="T3677" s="586"/>
    </row>
    <row r="3678" spans="20:20">
      <c r="T3678" s="586"/>
    </row>
    <row r="3679" spans="20:20">
      <c r="T3679" s="586"/>
    </row>
    <row r="3680" spans="20:20">
      <c r="T3680" s="586"/>
    </row>
    <row r="3681" spans="20:20">
      <c r="T3681" s="586"/>
    </row>
    <row r="3682" spans="20:20">
      <c r="T3682" s="586"/>
    </row>
    <row r="3683" spans="20:20">
      <c r="T3683" s="586"/>
    </row>
    <row r="3684" spans="20:20">
      <c r="T3684" s="586"/>
    </row>
    <row r="3685" spans="20:20">
      <c r="T3685" s="586"/>
    </row>
    <row r="3686" spans="20:20">
      <c r="T3686" s="586"/>
    </row>
    <row r="3687" spans="20:20">
      <c r="T3687" s="586"/>
    </row>
    <row r="3688" spans="20:20">
      <c r="T3688" s="586"/>
    </row>
    <row r="3689" spans="20:20">
      <c r="T3689" s="586"/>
    </row>
    <row r="3690" spans="20:20">
      <c r="T3690" s="586"/>
    </row>
    <row r="3691" spans="20:20">
      <c r="T3691" s="586"/>
    </row>
    <row r="3692" spans="20:20">
      <c r="T3692" s="586"/>
    </row>
    <row r="3693" spans="20:20">
      <c r="T3693" s="586"/>
    </row>
    <row r="3694" spans="20:20">
      <c r="T3694" s="586"/>
    </row>
    <row r="3695" spans="20:20">
      <c r="T3695" s="586"/>
    </row>
    <row r="3696" spans="20:20">
      <c r="T3696" s="586"/>
    </row>
    <row r="3697" spans="20:20">
      <c r="T3697" s="586"/>
    </row>
    <row r="3698" spans="20:20">
      <c r="T3698" s="586"/>
    </row>
    <row r="3699" spans="20:20">
      <c r="T3699" s="586"/>
    </row>
    <row r="3700" spans="20:20">
      <c r="T3700" s="586"/>
    </row>
    <row r="3701" spans="20:20">
      <c r="T3701" s="586"/>
    </row>
    <row r="3702" spans="20:20">
      <c r="T3702" s="586"/>
    </row>
    <row r="3703" spans="20:20">
      <c r="T3703" s="586"/>
    </row>
    <row r="3704" spans="20:20">
      <c r="T3704" s="586"/>
    </row>
    <row r="3705" spans="20:20">
      <c r="T3705" s="586"/>
    </row>
    <row r="3706" spans="20:20">
      <c r="T3706" s="586"/>
    </row>
    <row r="3707" spans="20:20">
      <c r="T3707" s="586"/>
    </row>
    <row r="3708" spans="20:20">
      <c r="T3708" s="586"/>
    </row>
    <row r="3709" spans="20:20">
      <c r="T3709" s="586"/>
    </row>
    <row r="3710" spans="20:20">
      <c r="T3710" s="586"/>
    </row>
    <row r="3711" spans="20:20">
      <c r="T3711" s="586"/>
    </row>
    <row r="3712" spans="20:20">
      <c r="T3712" s="586"/>
    </row>
    <row r="3713" spans="20:20">
      <c r="T3713" s="586"/>
    </row>
    <row r="3714" spans="20:20">
      <c r="T3714" s="586"/>
    </row>
    <row r="3715" spans="20:20">
      <c r="T3715" s="586"/>
    </row>
    <row r="3716" spans="20:20">
      <c r="T3716" s="586"/>
    </row>
    <row r="3717" spans="20:20">
      <c r="T3717" s="586"/>
    </row>
    <row r="3718" spans="20:20">
      <c r="T3718" s="586"/>
    </row>
    <row r="3719" spans="20:20">
      <c r="T3719" s="586"/>
    </row>
    <row r="3720" spans="20:20">
      <c r="T3720" s="586"/>
    </row>
    <row r="3721" spans="20:20">
      <c r="T3721" s="586"/>
    </row>
    <row r="3722" spans="20:20">
      <c r="T3722" s="586"/>
    </row>
    <row r="3723" spans="20:20">
      <c r="T3723" s="586"/>
    </row>
    <row r="3724" spans="20:20">
      <c r="T3724" s="586"/>
    </row>
    <row r="3725" spans="20:20">
      <c r="T3725" s="586"/>
    </row>
    <row r="3726" spans="20:20">
      <c r="T3726" s="586"/>
    </row>
    <row r="3727" spans="20:20">
      <c r="T3727" s="586"/>
    </row>
    <row r="3728" spans="20:20">
      <c r="T3728" s="586"/>
    </row>
    <row r="3729" spans="20:20">
      <c r="T3729" s="586"/>
    </row>
    <row r="3730" spans="20:20">
      <c r="T3730" s="586"/>
    </row>
    <row r="3731" spans="20:20">
      <c r="T3731" s="586"/>
    </row>
    <row r="3732" spans="20:20">
      <c r="T3732" s="586"/>
    </row>
    <row r="3733" spans="20:20">
      <c r="T3733" s="586"/>
    </row>
    <row r="3734" spans="20:20">
      <c r="T3734" s="586"/>
    </row>
    <row r="3735" spans="20:20">
      <c r="T3735" s="586"/>
    </row>
    <row r="3736" spans="20:20">
      <c r="T3736" s="586"/>
    </row>
    <row r="3737" spans="20:20">
      <c r="T3737" s="586"/>
    </row>
    <row r="3738" spans="20:20">
      <c r="T3738" s="586"/>
    </row>
    <row r="3739" spans="20:20">
      <c r="T3739" s="586"/>
    </row>
    <row r="3740" spans="20:20">
      <c r="T3740" s="586"/>
    </row>
    <row r="3741" spans="20:20">
      <c r="T3741" s="586"/>
    </row>
    <row r="3742" spans="20:20">
      <c r="T3742" s="586"/>
    </row>
    <row r="3743" spans="20:20">
      <c r="T3743" s="586"/>
    </row>
    <row r="3744" spans="20:20">
      <c r="T3744" s="586"/>
    </row>
    <row r="3745" spans="20:20">
      <c r="T3745" s="586"/>
    </row>
    <row r="3746" spans="20:20">
      <c r="T3746" s="586"/>
    </row>
    <row r="3747" spans="20:20">
      <c r="T3747" s="586"/>
    </row>
    <row r="3748" spans="20:20">
      <c r="T3748" s="586"/>
    </row>
    <row r="3749" spans="20:20">
      <c r="T3749" s="586"/>
    </row>
    <row r="3750" spans="20:20">
      <c r="T3750" s="586"/>
    </row>
    <row r="3751" spans="20:20">
      <c r="T3751" s="586"/>
    </row>
    <row r="3752" spans="20:20">
      <c r="T3752" s="586"/>
    </row>
    <row r="3753" spans="20:20">
      <c r="T3753" s="586"/>
    </row>
    <row r="3754" spans="20:20">
      <c r="T3754" s="586"/>
    </row>
    <row r="3755" spans="20:20">
      <c r="T3755" s="586"/>
    </row>
    <row r="3756" spans="20:20">
      <c r="T3756" s="586"/>
    </row>
    <row r="3757" spans="20:20">
      <c r="T3757" s="586"/>
    </row>
    <row r="3758" spans="20:20">
      <c r="T3758" s="586"/>
    </row>
    <row r="3759" spans="20:20">
      <c r="T3759" s="586"/>
    </row>
    <row r="3760" spans="20:20">
      <c r="T3760" s="586"/>
    </row>
    <row r="3761" spans="20:20">
      <c r="T3761" s="586"/>
    </row>
    <row r="3762" spans="20:20">
      <c r="T3762" s="586"/>
    </row>
    <row r="3763" spans="20:20">
      <c r="T3763" s="586"/>
    </row>
    <row r="3764" spans="20:20">
      <c r="T3764" s="586"/>
    </row>
    <row r="3765" spans="20:20">
      <c r="T3765" s="586"/>
    </row>
    <row r="3766" spans="20:20">
      <c r="T3766" s="586"/>
    </row>
    <row r="3767" spans="20:20">
      <c r="T3767" s="586"/>
    </row>
    <row r="3768" spans="20:20">
      <c r="T3768" s="586"/>
    </row>
    <row r="3769" spans="20:20">
      <c r="T3769" s="586"/>
    </row>
    <row r="3770" spans="20:20">
      <c r="T3770" s="586"/>
    </row>
    <row r="3771" spans="20:20">
      <c r="T3771" s="586"/>
    </row>
    <row r="3772" spans="20:20">
      <c r="T3772" s="586"/>
    </row>
    <row r="3773" spans="20:20">
      <c r="T3773" s="586"/>
    </row>
    <row r="3774" spans="20:20">
      <c r="T3774" s="586"/>
    </row>
    <row r="3775" spans="20:20">
      <c r="T3775" s="586"/>
    </row>
    <row r="3776" spans="20:20">
      <c r="T3776" s="586"/>
    </row>
    <row r="3777" spans="20:20">
      <c r="T3777" s="586"/>
    </row>
    <row r="3778" spans="20:20">
      <c r="T3778" s="586"/>
    </row>
    <row r="3779" spans="20:20">
      <c r="T3779" s="586"/>
    </row>
    <row r="3780" spans="20:20">
      <c r="T3780" s="586"/>
    </row>
    <row r="3781" spans="20:20">
      <c r="T3781" s="586"/>
    </row>
    <row r="3782" spans="20:20">
      <c r="T3782" s="586"/>
    </row>
    <row r="3783" spans="20:20">
      <c r="T3783" s="586"/>
    </row>
    <row r="3784" spans="20:20">
      <c r="T3784" s="586"/>
    </row>
    <row r="3785" spans="20:20">
      <c r="T3785" s="586"/>
    </row>
    <row r="3786" spans="20:20">
      <c r="T3786" s="586"/>
    </row>
    <row r="3787" spans="20:20">
      <c r="T3787" s="586"/>
    </row>
    <row r="3788" spans="20:20">
      <c r="T3788" s="586"/>
    </row>
    <row r="3789" spans="20:20">
      <c r="T3789" s="586"/>
    </row>
    <row r="3790" spans="20:20">
      <c r="T3790" s="586"/>
    </row>
    <row r="3791" spans="20:20">
      <c r="T3791" s="586"/>
    </row>
    <row r="3792" spans="20:20">
      <c r="T3792" s="586"/>
    </row>
    <row r="3793" spans="20:20">
      <c r="T3793" s="586"/>
    </row>
    <row r="3794" spans="20:20">
      <c r="T3794" s="586"/>
    </row>
    <row r="3795" spans="20:20">
      <c r="T3795" s="586"/>
    </row>
    <row r="3796" spans="20:20">
      <c r="T3796" s="586"/>
    </row>
    <row r="3797" spans="20:20">
      <c r="T3797" s="586"/>
    </row>
    <row r="3798" spans="20:20">
      <c r="T3798" s="586"/>
    </row>
    <row r="3799" spans="20:20">
      <c r="T3799" s="586"/>
    </row>
    <row r="3800" spans="20:20">
      <c r="T3800" s="586"/>
    </row>
    <row r="3801" spans="20:20">
      <c r="T3801" s="586"/>
    </row>
    <row r="3802" spans="20:20">
      <c r="T3802" s="586"/>
    </row>
    <row r="3803" spans="20:20">
      <c r="T3803" s="586"/>
    </row>
    <row r="3804" spans="20:20">
      <c r="T3804" s="586"/>
    </row>
    <row r="3805" spans="20:20">
      <c r="T3805" s="586"/>
    </row>
    <row r="3806" spans="20:20">
      <c r="T3806" s="586"/>
    </row>
    <row r="3807" spans="20:20">
      <c r="T3807" s="586"/>
    </row>
    <row r="3808" spans="20:20">
      <c r="T3808" s="586"/>
    </row>
    <row r="3809" spans="20:20">
      <c r="T3809" s="586"/>
    </row>
    <row r="3810" spans="20:20">
      <c r="T3810" s="586"/>
    </row>
    <row r="3811" spans="20:20">
      <c r="T3811" s="586"/>
    </row>
    <row r="3812" spans="20:20">
      <c r="T3812" s="586"/>
    </row>
    <row r="3813" spans="20:20">
      <c r="T3813" s="586"/>
    </row>
    <row r="3814" spans="20:20">
      <c r="T3814" s="586"/>
    </row>
    <row r="3815" spans="20:20">
      <c r="T3815" s="586"/>
    </row>
    <row r="3816" spans="20:20">
      <c r="T3816" s="586"/>
    </row>
    <row r="3817" spans="20:20">
      <c r="T3817" s="586"/>
    </row>
    <row r="3818" spans="20:20">
      <c r="T3818" s="586"/>
    </row>
    <row r="3819" spans="20:20">
      <c r="T3819" s="586"/>
    </row>
    <row r="3820" spans="20:20">
      <c r="T3820" s="586"/>
    </row>
    <row r="3821" spans="20:20">
      <c r="T3821" s="586"/>
    </row>
    <row r="3822" spans="20:20">
      <c r="T3822" s="586"/>
    </row>
    <row r="3823" spans="20:20">
      <c r="T3823" s="586"/>
    </row>
    <row r="3824" spans="20:20">
      <c r="T3824" s="586"/>
    </row>
    <row r="3825" spans="20:20">
      <c r="T3825" s="586"/>
    </row>
    <row r="3826" spans="20:20">
      <c r="T3826" s="586"/>
    </row>
    <row r="3827" spans="20:20">
      <c r="T3827" s="586"/>
    </row>
    <row r="3828" spans="20:20">
      <c r="T3828" s="586"/>
    </row>
    <row r="3829" spans="20:20">
      <c r="T3829" s="586"/>
    </row>
    <row r="3830" spans="20:20">
      <c r="T3830" s="586"/>
    </row>
    <row r="3831" spans="20:20">
      <c r="T3831" s="586"/>
    </row>
    <row r="3832" spans="20:20">
      <c r="T3832" s="586"/>
    </row>
    <row r="3833" spans="20:20">
      <c r="T3833" s="586"/>
    </row>
    <row r="3834" spans="20:20">
      <c r="T3834" s="586"/>
    </row>
    <row r="3835" spans="20:20">
      <c r="T3835" s="586"/>
    </row>
    <row r="3836" spans="20:20">
      <c r="T3836" s="586"/>
    </row>
    <row r="3837" spans="20:20">
      <c r="T3837" s="586"/>
    </row>
    <row r="3838" spans="20:20">
      <c r="T3838" s="586"/>
    </row>
    <row r="3839" spans="20:20">
      <c r="T3839" s="586"/>
    </row>
    <row r="3840" spans="20:20">
      <c r="T3840" s="586"/>
    </row>
    <row r="3841" spans="20:20">
      <c r="T3841" s="586"/>
    </row>
    <row r="3842" spans="20:20">
      <c r="T3842" s="586"/>
    </row>
    <row r="3843" spans="20:20">
      <c r="T3843" s="586"/>
    </row>
    <row r="3844" spans="20:20">
      <c r="T3844" s="586"/>
    </row>
    <row r="3845" spans="20:20">
      <c r="T3845" s="586"/>
    </row>
    <row r="3846" spans="20:20">
      <c r="T3846" s="586"/>
    </row>
    <row r="3847" spans="20:20">
      <c r="T3847" s="586"/>
    </row>
    <row r="3848" spans="20:20">
      <c r="T3848" s="586"/>
    </row>
    <row r="3849" spans="20:20">
      <c r="T3849" s="586"/>
    </row>
    <row r="3850" spans="20:20">
      <c r="T3850" s="586"/>
    </row>
    <row r="3851" spans="20:20">
      <c r="T3851" s="586"/>
    </row>
    <row r="3852" spans="20:20">
      <c r="T3852" s="586"/>
    </row>
    <row r="3853" spans="20:20">
      <c r="T3853" s="586"/>
    </row>
    <row r="3854" spans="20:20">
      <c r="T3854" s="586"/>
    </row>
    <row r="3855" spans="20:20">
      <c r="T3855" s="586"/>
    </row>
    <row r="3856" spans="20:20">
      <c r="T3856" s="586"/>
    </row>
    <row r="3857" spans="20:20">
      <c r="T3857" s="586"/>
    </row>
    <row r="3858" spans="20:20">
      <c r="T3858" s="586"/>
    </row>
    <row r="3859" spans="20:20">
      <c r="T3859" s="586"/>
    </row>
    <row r="3860" spans="20:20">
      <c r="T3860" s="586"/>
    </row>
    <row r="3861" spans="20:20">
      <c r="T3861" s="586"/>
    </row>
    <row r="3862" spans="20:20">
      <c r="T3862" s="586"/>
    </row>
    <row r="3863" spans="20:20">
      <c r="T3863" s="586"/>
    </row>
    <row r="3864" spans="20:20">
      <c r="T3864" s="586"/>
    </row>
    <row r="3865" spans="20:20">
      <c r="T3865" s="586"/>
    </row>
    <row r="3866" spans="20:20">
      <c r="T3866" s="586"/>
    </row>
    <row r="3867" spans="20:20">
      <c r="T3867" s="586"/>
    </row>
    <row r="3868" spans="20:20">
      <c r="T3868" s="586"/>
    </row>
    <row r="3869" spans="20:20">
      <c r="T3869" s="586"/>
    </row>
    <row r="3870" spans="20:20">
      <c r="T3870" s="586"/>
    </row>
    <row r="3871" spans="20:20">
      <c r="T3871" s="586"/>
    </row>
    <row r="3872" spans="20:20">
      <c r="T3872" s="586"/>
    </row>
    <row r="3873" spans="20:20">
      <c r="T3873" s="586"/>
    </row>
    <row r="3874" spans="20:20">
      <c r="T3874" s="586"/>
    </row>
    <row r="3875" spans="20:20">
      <c r="T3875" s="586"/>
    </row>
    <row r="3876" spans="20:20">
      <c r="T3876" s="586"/>
    </row>
    <row r="3877" spans="20:20">
      <c r="T3877" s="586"/>
    </row>
    <row r="3878" spans="20:20">
      <c r="T3878" s="586"/>
    </row>
    <row r="3879" spans="20:20">
      <c r="T3879" s="586"/>
    </row>
    <row r="3880" spans="20:20">
      <c r="T3880" s="586"/>
    </row>
    <row r="3881" spans="20:20">
      <c r="T3881" s="586"/>
    </row>
    <row r="3882" spans="20:20">
      <c r="T3882" s="586"/>
    </row>
    <row r="3883" spans="20:20">
      <c r="T3883" s="586"/>
    </row>
    <row r="3884" spans="20:20">
      <c r="T3884" s="586"/>
    </row>
    <row r="3885" spans="20:20">
      <c r="T3885" s="586"/>
    </row>
    <row r="3886" spans="20:20">
      <c r="T3886" s="586"/>
    </row>
    <row r="3887" spans="20:20">
      <c r="T3887" s="586"/>
    </row>
    <row r="3888" spans="20:20">
      <c r="T3888" s="586"/>
    </row>
    <row r="3889" spans="20:20">
      <c r="T3889" s="586"/>
    </row>
    <row r="3890" spans="20:20">
      <c r="T3890" s="586"/>
    </row>
    <row r="3891" spans="20:20">
      <c r="T3891" s="586"/>
    </row>
    <row r="3892" spans="20:20">
      <c r="T3892" s="586"/>
    </row>
    <row r="3893" spans="20:20">
      <c r="T3893" s="586"/>
    </row>
    <row r="3894" spans="20:20">
      <c r="T3894" s="586"/>
    </row>
    <row r="3895" spans="20:20">
      <c r="T3895" s="586"/>
    </row>
    <row r="3896" spans="20:20">
      <c r="T3896" s="586"/>
    </row>
    <row r="3897" spans="20:20">
      <c r="T3897" s="586"/>
    </row>
    <row r="3898" spans="20:20">
      <c r="T3898" s="586"/>
    </row>
    <row r="3899" spans="20:20">
      <c r="T3899" s="586"/>
    </row>
    <row r="3900" spans="20:20">
      <c r="T3900" s="586"/>
    </row>
    <row r="3901" spans="20:20">
      <c r="T3901" s="586"/>
    </row>
    <row r="3902" spans="20:20">
      <c r="T3902" s="586"/>
    </row>
    <row r="3903" spans="20:20">
      <c r="T3903" s="586"/>
    </row>
    <row r="3904" spans="20:20">
      <c r="T3904" s="586"/>
    </row>
    <row r="3905" spans="20:20">
      <c r="T3905" s="586"/>
    </row>
    <row r="3906" spans="20:20">
      <c r="T3906" s="586"/>
    </row>
    <row r="3907" spans="20:20">
      <c r="T3907" s="586"/>
    </row>
    <row r="3908" spans="20:20">
      <c r="T3908" s="586"/>
    </row>
    <row r="3909" spans="20:20">
      <c r="T3909" s="586"/>
    </row>
    <row r="3910" spans="20:20">
      <c r="T3910" s="586"/>
    </row>
    <row r="3911" spans="20:20">
      <c r="T3911" s="586"/>
    </row>
    <row r="3912" spans="20:20">
      <c r="T3912" s="586"/>
    </row>
    <row r="3913" spans="20:20">
      <c r="T3913" s="586"/>
    </row>
    <row r="3914" spans="20:20">
      <c r="T3914" s="586"/>
    </row>
    <row r="3915" spans="20:20">
      <c r="T3915" s="586"/>
    </row>
    <row r="3916" spans="20:20">
      <c r="T3916" s="586"/>
    </row>
    <row r="3917" spans="20:20">
      <c r="T3917" s="586"/>
    </row>
    <row r="3918" spans="20:20">
      <c r="T3918" s="586"/>
    </row>
    <row r="3919" spans="20:20">
      <c r="T3919" s="586"/>
    </row>
    <row r="3920" spans="20:20">
      <c r="T3920" s="586"/>
    </row>
    <row r="3921" spans="20:20">
      <c r="T3921" s="586"/>
    </row>
    <row r="3922" spans="20:20">
      <c r="T3922" s="586"/>
    </row>
    <row r="3923" spans="20:20">
      <c r="T3923" s="586"/>
    </row>
    <row r="3924" spans="20:20">
      <c r="T3924" s="586"/>
    </row>
    <row r="3925" spans="20:20">
      <c r="T3925" s="586"/>
    </row>
    <row r="3926" spans="20:20">
      <c r="T3926" s="586"/>
    </row>
    <row r="3927" spans="20:20">
      <c r="T3927" s="586"/>
    </row>
    <row r="3928" spans="20:20">
      <c r="T3928" s="586"/>
    </row>
    <row r="3929" spans="20:20">
      <c r="T3929" s="586"/>
    </row>
    <row r="3930" spans="20:20">
      <c r="T3930" s="586"/>
    </row>
    <row r="3931" spans="20:20">
      <c r="T3931" s="586"/>
    </row>
    <row r="3932" spans="20:20">
      <c r="T3932" s="586"/>
    </row>
    <row r="3933" spans="20:20">
      <c r="T3933" s="586"/>
    </row>
    <row r="3934" spans="20:20">
      <c r="T3934" s="586"/>
    </row>
    <row r="3935" spans="20:20">
      <c r="T3935" s="586"/>
    </row>
    <row r="3936" spans="20:20">
      <c r="T3936" s="586"/>
    </row>
    <row r="3937" spans="20:20">
      <c r="T3937" s="586"/>
    </row>
    <row r="3938" spans="20:20">
      <c r="T3938" s="586"/>
    </row>
    <row r="3939" spans="20:20">
      <c r="T3939" s="586"/>
    </row>
    <row r="3940" spans="20:20">
      <c r="T3940" s="586"/>
    </row>
    <row r="3941" spans="20:20">
      <c r="T3941" s="586"/>
    </row>
    <row r="3942" spans="20:20">
      <c r="T3942" s="586"/>
    </row>
    <row r="3943" spans="20:20">
      <c r="T3943" s="586"/>
    </row>
    <row r="3944" spans="20:20">
      <c r="T3944" s="586"/>
    </row>
    <row r="3945" spans="20:20">
      <c r="T3945" s="586"/>
    </row>
    <row r="3946" spans="20:20">
      <c r="T3946" s="586"/>
    </row>
    <row r="3947" spans="20:20">
      <c r="T3947" s="586"/>
    </row>
    <row r="3948" spans="20:20">
      <c r="T3948" s="586"/>
    </row>
    <row r="3949" spans="20:20">
      <c r="T3949" s="586"/>
    </row>
    <row r="3950" spans="20:20">
      <c r="T3950" s="586"/>
    </row>
    <row r="3951" spans="20:20">
      <c r="T3951" s="586"/>
    </row>
    <row r="3952" spans="20:20">
      <c r="T3952" s="586"/>
    </row>
    <row r="3953" spans="20:20">
      <c r="T3953" s="586"/>
    </row>
    <row r="3954" spans="20:20">
      <c r="T3954" s="586"/>
    </row>
    <row r="3955" spans="20:20">
      <c r="T3955" s="586"/>
    </row>
    <row r="3956" spans="20:20">
      <c r="T3956" s="586"/>
    </row>
    <row r="3957" spans="20:20">
      <c r="T3957" s="586"/>
    </row>
    <row r="3958" spans="20:20">
      <c r="T3958" s="586"/>
    </row>
    <row r="3959" spans="20:20">
      <c r="T3959" s="586"/>
    </row>
    <row r="3960" spans="20:20">
      <c r="T3960" s="586"/>
    </row>
    <row r="3961" spans="20:20">
      <c r="T3961" s="586"/>
    </row>
    <row r="3962" spans="20:20">
      <c r="T3962" s="586"/>
    </row>
    <row r="3963" spans="20:20">
      <c r="T3963" s="586"/>
    </row>
    <row r="3964" spans="20:20">
      <c r="T3964" s="586"/>
    </row>
    <row r="3965" spans="20:20">
      <c r="T3965" s="586"/>
    </row>
    <row r="3966" spans="20:20">
      <c r="T3966" s="586"/>
    </row>
    <row r="3967" spans="20:20">
      <c r="T3967" s="586"/>
    </row>
    <row r="3968" spans="20:20">
      <c r="T3968" s="586"/>
    </row>
    <row r="3969" spans="20:20">
      <c r="T3969" s="586"/>
    </row>
    <row r="3970" spans="20:20">
      <c r="T3970" s="586"/>
    </row>
    <row r="3971" spans="20:20">
      <c r="T3971" s="586"/>
    </row>
    <row r="3972" spans="20:20">
      <c r="T3972" s="586"/>
    </row>
    <row r="3973" spans="20:20">
      <c r="T3973" s="586"/>
    </row>
    <row r="3974" spans="20:20">
      <c r="T3974" s="586"/>
    </row>
    <row r="3975" spans="20:20">
      <c r="T3975" s="586"/>
    </row>
    <row r="3976" spans="20:20">
      <c r="T3976" s="586"/>
    </row>
    <row r="3977" spans="20:20">
      <c r="T3977" s="586"/>
    </row>
    <row r="3978" spans="20:20">
      <c r="T3978" s="586"/>
    </row>
    <row r="3979" spans="20:20">
      <c r="T3979" s="586"/>
    </row>
    <row r="3980" spans="20:20">
      <c r="T3980" s="586"/>
    </row>
    <row r="3981" spans="20:20">
      <c r="T3981" s="586"/>
    </row>
    <row r="3982" spans="20:20">
      <c r="T3982" s="586"/>
    </row>
    <row r="3983" spans="20:20">
      <c r="T3983" s="586"/>
    </row>
    <row r="3984" spans="20:20">
      <c r="T3984" s="586"/>
    </row>
    <row r="3985" spans="20:20">
      <c r="T3985" s="586"/>
    </row>
    <row r="3986" spans="20:20">
      <c r="T3986" s="586"/>
    </row>
    <row r="3987" spans="20:20">
      <c r="T3987" s="586"/>
    </row>
    <row r="3988" spans="20:20">
      <c r="T3988" s="586"/>
    </row>
    <row r="3989" spans="20:20">
      <c r="T3989" s="586"/>
    </row>
    <row r="3990" spans="20:20">
      <c r="T3990" s="586"/>
    </row>
    <row r="3991" spans="20:20">
      <c r="T3991" s="586"/>
    </row>
    <row r="3992" spans="20:20">
      <c r="T3992" s="586"/>
    </row>
    <row r="3993" spans="20:20">
      <c r="T3993" s="586"/>
    </row>
    <row r="3994" spans="20:20">
      <c r="T3994" s="586"/>
    </row>
    <row r="3995" spans="20:20">
      <c r="T3995" s="586"/>
    </row>
    <row r="3996" spans="20:20">
      <c r="T3996" s="586"/>
    </row>
    <row r="3997" spans="20:20">
      <c r="T3997" s="586"/>
    </row>
    <row r="3998" spans="20:20">
      <c r="T3998" s="586"/>
    </row>
    <row r="3999" spans="20:20">
      <c r="T3999" s="586"/>
    </row>
    <row r="4000" spans="20:20">
      <c r="T4000" s="586"/>
    </row>
    <row r="4001" spans="20:20">
      <c r="T4001" s="586"/>
    </row>
    <row r="4002" spans="20:20">
      <c r="T4002" s="586"/>
    </row>
    <row r="4003" spans="20:20">
      <c r="T4003" s="586"/>
    </row>
    <row r="4004" spans="20:20">
      <c r="T4004" s="586"/>
    </row>
    <row r="4005" spans="20:20">
      <c r="T4005" s="586"/>
    </row>
    <row r="4006" spans="20:20">
      <c r="T4006" s="586"/>
    </row>
    <row r="4007" spans="20:20">
      <c r="T4007" s="586"/>
    </row>
    <row r="4008" spans="20:20">
      <c r="T4008" s="586"/>
    </row>
    <row r="4009" spans="20:20">
      <c r="T4009" s="586"/>
    </row>
    <row r="4010" spans="20:20">
      <c r="T4010" s="586"/>
    </row>
    <row r="4011" spans="20:20">
      <c r="T4011" s="586"/>
    </row>
    <row r="4012" spans="20:20">
      <c r="T4012" s="586"/>
    </row>
    <row r="4013" spans="20:20">
      <c r="T4013" s="586"/>
    </row>
    <row r="4014" spans="20:20">
      <c r="T4014" s="586"/>
    </row>
    <row r="4015" spans="20:20">
      <c r="T4015" s="586"/>
    </row>
    <row r="4016" spans="20:20">
      <c r="T4016" s="586"/>
    </row>
    <row r="4017" spans="20:20">
      <c r="T4017" s="586"/>
    </row>
    <row r="4018" spans="20:20">
      <c r="T4018" s="586"/>
    </row>
    <row r="4019" spans="20:20">
      <c r="T4019" s="586"/>
    </row>
    <row r="4020" spans="20:20">
      <c r="T4020" s="586"/>
    </row>
    <row r="4021" spans="20:20">
      <c r="T4021" s="586"/>
    </row>
    <row r="4022" spans="20:20">
      <c r="T4022" s="586"/>
    </row>
    <row r="4023" spans="20:20">
      <c r="T4023" s="586"/>
    </row>
    <row r="4024" spans="20:20">
      <c r="T4024" s="586"/>
    </row>
    <row r="4025" spans="20:20">
      <c r="T4025" s="586"/>
    </row>
    <row r="4026" spans="20:20">
      <c r="T4026" s="586"/>
    </row>
    <row r="4027" spans="20:20">
      <c r="T4027" s="586"/>
    </row>
    <row r="4028" spans="20:20">
      <c r="T4028" s="586"/>
    </row>
    <row r="4029" spans="20:20">
      <c r="T4029" s="586"/>
    </row>
    <row r="4030" spans="20:20">
      <c r="T4030" s="586"/>
    </row>
    <row r="4031" spans="20:20">
      <c r="T4031" s="586"/>
    </row>
    <row r="4032" spans="20:20">
      <c r="T4032" s="586"/>
    </row>
    <row r="4033" spans="20:20">
      <c r="T4033" s="586"/>
    </row>
    <row r="4034" spans="20:20">
      <c r="T4034" s="586"/>
    </row>
    <row r="4035" spans="20:20">
      <c r="T4035" s="586"/>
    </row>
    <row r="4036" spans="20:20">
      <c r="T4036" s="586"/>
    </row>
    <row r="4037" spans="20:20">
      <c r="T4037" s="586"/>
    </row>
    <row r="4038" spans="20:20">
      <c r="T4038" s="586"/>
    </row>
    <row r="4039" spans="20:20">
      <c r="T4039" s="586"/>
    </row>
    <row r="4040" spans="20:20">
      <c r="T4040" s="586"/>
    </row>
    <row r="4041" spans="20:20">
      <c r="T4041" s="586"/>
    </row>
    <row r="4042" spans="20:20">
      <c r="T4042" s="586"/>
    </row>
    <row r="4043" spans="20:20">
      <c r="T4043" s="586"/>
    </row>
    <row r="4044" spans="20:20">
      <c r="T4044" s="586"/>
    </row>
    <row r="4045" spans="20:20">
      <c r="T4045" s="586"/>
    </row>
    <row r="4046" spans="20:20">
      <c r="T4046" s="586"/>
    </row>
    <row r="4047" spans="20:20">
      <c r="T4047" s="586"/>
    </row>
    <row r="4048" spans="20:20">
      <c r="T4048" s="586"/>
    </row>
    <row r="4049" spans="20:20">
      <c r="T4049" s="586"/>
    </row>
    <row r="4050" spans="20:20">
      <c r="T4050" s="586"/>
    </row>
    <row r="4051" spans="20:20">
      <c r="T4051" s="586"/>
    </row>
    <row r="4052" spans="20:20">
      <c r="T4052" s="586"/>
    </row>
    <row r="4053" spans="20:20">
      <c r="T4053" s="586"/>
    </row>
    <row r="4054" spans="20:20">
      <c r="T4054" s="586"/>
    </row>
    <row r="4055" spans="20:20">
      <c r="T4055" s="586"/>
    </row>
    <row r="4056" spans="20:20">
      <c r="T4056" s="586"/>
    </row>
    <row r="4057" spans="20:20">
      <c r="T4057" s="586"/>
    </row>
    <row r="4058" spans="20:20">
      <c r="T4058" s="586"/>
    </row>
    <row r="4059" spans="20:20">
      <c r="T4059" s="586"/>
    </row>
    <row r="4060" spans="20:20">
      <c r="T4060" s="586"/>
    </row>
    <row r="4061" spans="20:20">
      <c r="T4061" s="586"/>
    </row>
    <row r="4062" spans="20:20">
      <c r="T4062" s="586"/>
    </row>
    <row r="4063" spans="20:20">
      <c r="T4063" s="586"/>
    </row>
    <row r="4064" spans="20:20">
      <c r="T4064" s="586"/>
    </row>
    <row r="4065" spans="20:20">
      <c r="T4065" s="586"/>
    </row>
    <row r="4066" spans="20:20">
      <c r="T4066" s="586"/>
    </row>
    <row r="4067" spans="20:20">
      <c r="T4067" s="586"/>
    </row>
    <row r="4068" spans="20:20">
      <c r="T4068" s="586"/>
    </row>
    <row r="4069" spans="20:20">
      <c r="T4069" s="586"/>
    </row>
    <row r="4070" spans="20:20">
      <c r="T4070" s="586"/>
    </row>
    <row r="4071" spans="20:20">
      <c r="T4071" s="586"/>
    </row>
    <row r="4072" spans="20:20">
      <c r="T4072" s="586"/>
    </row>
    <row r="4073" spans="20:20">
      <c r="T4073" s="586"/>
    </row>
    <row r="4074" spans="20:20">
      <c r="T4074" s="586"/>
    </row>
    <row r="4075" spans="20:20">
      <c r="T4075" s="586"/>
    </row>
    <row r="4076" spans="20:20">
      <c r="T4076" s="586"/>
    </row>
    <row r="4077" spans="20:20">
      <c r="T4077" s="586"/>
    </row>
    <row r="4078" spans="20:20">
      <c r="T4078" s="586"/>
    </row>
    <row r="4079" spans="20:20">
      <c r="T4079" s="586"/>
    </row>
    <row r="4080" spans="20:20">
      <c r="T4080" s="586"/>
    </row>
    <row r="4081" spans="20:20">
      <c r="T4081" s="586"/>
    </row>
    <row r="4082" spans="20:20">
      <c r="T4082" s="586"/>
    </row>
    <row r="4083" spans="20:20">
      <c r="T4083" s="586"/>
    </row>
    <row r="4084" spans="20:20">
      <c r="T4084" s="586"/>
    </row>
    <row r="4085" spans="20:20">
      <c r="T4085" s="586"/>
    </row>
    <row r="4086" spans="20:20">
      <c r="T4086" s="586"/>
    </row>
    <row r="4087" spans="20:20">
      <c r="T4087" s="586"/>
    </row>
    <row r="4088" spans="20:20">
      <c r="T4088" s="586"/>
    </row>
    <row r="4089" spans="20:20">
      <c r="T4089" s="586"/>
    </row>
    <row r="4090" spans="20:20">
      <c r="T4090" s="586"/>
    </row>
    <row r="4091" spans="20:20">
      <c r="T4091" s="586"/>
    </row>
    <row r="4092" spans="20:20">
      <c r="T4092" s="586"/>
    </row>
    <row r="4093" spans="20:20">
      <c r="T4093" s="586"/>
    </row>
    <row r="4094" spans="20:20">
      <c r="T4094" s="586"/>
    </row>
    <row r="4095" spans="20:20">
      <c r="T4095" s="586"/>
    </row>
    <row r="4096" spans="20:20">
      <c r="T4096" s="586"/>
    </row>
    <row r="4097" spans="20:20">
      <c r="T4097" s="586"/>
    </row>
    <row r="4098" spans="20:20">
      <c r="T4098" s="586"/>
    </row>
    <row r="4099" spans="20:20">
      <c r="T4099" s="586"/>
    </row>
    <row r="4100" spans="20:20">
      <c r="T4100" s="586"/>
    </row>
    <row r="4101" spans="20:20">
      <c r="T4101" s="586"/>
    </row>
    <row r="4102" spans="20:20">
      <c r="T4102" s="586"/>
    </row>
    <row r="4103" spans="20:20">
      <c r="T4103" s="586"/>
    </row>
    <row r="4104" spans="20:20">
      <c r="T4104" s="586"/>
    </row>
    <row r="4105" spans="20:20">
      <c r="T4105" s="586"/>
    </row>
    <row r="4106" spans="20:20">
      <c r="T4106" s="586"/>
    </row>
    <row r="4107" spans="20:20">
      <c r="T4107" s="586"/>
    </row>
    <row r="4108" spans="20:20">
      <c r="T4108" s="586"/>
    </row>
    <row r="4109" spans="20:20">
      <c r="T4109" s="586"/>
    </row>
    <row r="4110" spans="20:20">
      <c r="T4110" s="586"/>
    </row>
    <row r="4111" spans="20:20">
      <c r="T4111" s="586"/>
    </row>
    <row r="4112" spans="20:20">
      <c r="T4112" s="586"/>
    </row>
    <row r="4113" spans="20:20">
      <c r="T4113" s="586"/>
    </row>
    <row r="4114" spans="20:20">
      <c r="T4114" s="586"/>
    </row>
    <row r="4115" spans="20:20">
      <c r="T4115" s="586"/>
    </row>
    <row r="4116" spans="20:20">
      <c r="T4116" s="586"/>
    </row>
    <row r="4117" spans="20:20">
      <c r="T4117" s="586"/>
    </row>
    <row r="4118" spans="20:20">
      <c r="T4118" s="586"/>
    </row>
    <row r="4119" spans="20:20">
      <c r="T4119" s="586"/>
    </row>
    <row r="4120" spans="20:20">
      <c r="T4120" s="586"/>
    </row>
    <row r="4121" spans="20:20">
      <c r="T4121" s="586"/>
    </row>
    <row r="4122" spans="20:20">
      <c r="T4122" s="586"/>
    </row>
    <row r="4123" spans="20:20">
      <c r="T4123" s="586"/>
    </row>
    <row r="4124" spans="20:20">
      <c r="T4124" s="586"/>
    </row>
    <row r="4125" spans="20:20">
      <c r="T4125" s="586"/>
    </row>
    <row r="4126" spans="20:20">
      <c r="T4126" s="586"/>
    </row>
    <row r="4127" spans="20:20">
      <c r="T4127" s="586"/>
    </row>
    <row r="4128" spans="20:20">
      <c r="T4128" s="586"/>
    </row>
    <row r="4129" spans="20:20">
      <c r="T4129" s="586"/>
    </row>
    <row r="4130" spans="20:20">
      <c r="T4130" s="586"/>
    </row>
    <row r="4131" spans="20:20">
      <c r="T4131" s="586"/>
    </row>
    <row r="4132" spans="20:20">
      <c r="T4132" s="586"/>
    </row>
    <row r="4133" spans="20:20">
      <c r="T4133" s="586"/>
    </row>
    <row r="4134" spans="20:20">
      <c r="T4134" s="586"/>
    </row>
    <row r="4135" spans="20:20">
      <c r="T4135" s="586"/>
    </row>
    <row r="4136" spans="20:20">
      <c r="T4136" s="586"/>
    </row>
    <row r="4137" spans="20:20">
      <c r="T4137" s="586"/>
    </row>
    <row r="4138" spans="20:20">
      <c r="T4138" s="586"/>
    </row>
    <row r="4139" spans="20:20">
      <c r="T4139" s="586"/>
    </row>
    <row r="4140" spans="20:20">
      <c r="T4140" s="586"/>
    </row>
    <row r="4141" spans="20:20">
      <c r="T4141" s="586"/>
    </row>
    <row r="4142" spans="20:20">
      <c r="T4142" s="586"/>
    </row>
    <row r="4143" spans="20:20">
      <c r="T4143" s="586"/>
    </row>
    <row r="4144" spans="20:20">
      <c r="T4144" s="586"/>
    </row>
    <row r="4145" spans="20:20">
      <c r="T4145" s="586"/>
    </row>
    <row r="4146" spans="20:20">
      <c r="T4146" s="586"/>
    </row>
    <row r="4147" spans="20:20">
      <c r="T4147" s="586"/>
    </row>
    <row r="4148" spans="20:20">
      <c r="T4148" s="586"/>
    </row>
    <row r="4149" spans="20:20">
      <c r="T4149" s="586"/>
    </row>
    <row r="4150" spans="20:20">
      <c r="T4150" s="586"/>
    </row>
    <row r="4151" spans="20:20">
      <c r="T4151" s="586"/>
    </row>
    <row r="4152" spans="20:20">
      <c r="T4152" s="586"/>
    </row>
    <row r="4153" spans="20:20">
      <c r="T4153" s="586"/>
    </row>
    <row r="4154" spans="20:20">
      <c r="T4154" s="586"/>
    </row>
    <row r="4155" spans="20:20">
      <c r="T4155" s="586"/>
    </row>
    <row r="4156" spans="20:20">
      <c r="T4156" s="586"/>
    </row>
    <row r="4157" spans="20:20">
      <c r="T4157" s="586"/>
    </row>
    <row r="4158" spans="20:20">
      <c r="T4158" s="586"/>
    </row>
    <row r="4159" spans="20:20">
      <c r="T4159" s="586"/>
    </row>
    <row r="4160" spans="20:20">
      <c r="T4160" s="586"/>
    </row>
    <row r="4161" spans="20:20">
      <c r="T4161" s="586"/>
    </row>
    <row r="4162" spans="20:20">
      <c r="T4162" s="586"/>
    </row>
    <row r="4163" spans="20:20">
      <c r="T4163" s="586"/>
    </row>
    <row r="4164" spans="20:20">
      <c r="T4164" s="586"/>
    </row>
    <row r="4165" spans="20:20">
      <c r="T4165" s="586"/>
    </row>
    <row r="4166" spans="20:20">
      <c r="T4166" s="586"/>
    </row>
    <row r="4167" spans="20:20">
      <c r="T4167" s="586"/>
    </row>
    <row r="4168" spans="20:20">
      <c r="T4168" s="586"/>
    </row>
    <row r="4169" spans="20:20">
      <c r="T4169" s="586"/>
    </row>
    <row r="4170" spans="20:20">
      <c r="T4170" s="586"/>
    </row>
    <row r="4171" spans="20:20">
      <c r="T4171" s="586"/>
    </row>
    <row r="4172" spans="20:20">
      <c r="T4172" s="586"/>
    </row>
    <row r="4173" spans="20:20">
      <c r="T4173" s="586"/>
    </row>
    <row r="4174" spans="20:20">
      <c r="T4174" s="586"/>
    </row>
    <row r="4175" spans="20:20">
      <c r="T4175" s="586"/>
    </row>
    <row r="4176" spans="20:20">
      <c r="T4176" s="586"/>
    </row>
    <row r="4177" spans="20:20">
      <c r="T4177" s="586"/>
    </row>
    <row r="4178" spans="20:20">
      <c r="T4178" s="586"/>
    </row>
    <row r="4179" spans="20:20">
      <c r="T4179" s="586"/>
    </row>
    <row r="4180" spans="20:20">
      <c r="T4180" s="586"/>
    </row>
    <row r="4181" spans="20:20">
      <c r="T4181" s="586"/>
    </row>
    <row r="4182" spans="20:20">
      <c r="T4182" s="586"/>
    </row>
    <row r="4183" spans="20:20">
      <c r="T4183" s="586"/>
    </row>
    <row r="4184" spans="20:20">
      <c r="T4184" s="586"/>
    </row>
    <row r="4185" spans="20:20">
      <c r="T4185" s="586"/>
    </row>
    <row r="4186" spans="20:20">
      <c r="T4186" s="586"/>
    </row>
    <row r="4187" spans="20:20">
      <c r="T4187" s="586"/>
    </row>
    <row r="4188" spans="20:20">
      <c r="T4188" s="586"/>
    </row>
    <row r="4189" spans="20:20">
      <c r="T4189" s="586"/>
    </row>
    <row r="4190" spans="20:20">
      <c r="T4190" s="586"/>
    </row>
    <row r="4191" spans="20:20">
      <c r="T4191" s="586"/>
    </row>
    <row r="4192" spans="20:20">
      <c r="T4192" s="586"/>
    </row>
    <row r="4193" spans="20:20">
      <c r="T4193" s="586"/>
    </row>
    <row r="4194" spans="20:20">
      <c r="T4194" s="586"/>
    </row>
    <row r="4195" spans="20:20">
      <c r="T4195" s="586"/>
    </row>
    <row r="4196" spans="20:20">
      <c r="T4196" s="586"/>
    </row>
    <row r="4197" spans="20:20">
      <c r="T4197" s="586"/>
    </row>
    <row r="4198" spans="20:20">
      <c r="T4198" s="586"/>
    </row>
    <row r="4199" spans="20:20">
      <c r="T4199" s="586"/>
    </row>
    <row r="4200" spans="20:20">
      <c r="T4200" s="586"/>
    </row>
    <row r="4201" spans="20:20">
      <c r="T4201" s="586"/>
    </row>
    <row r="4202" spans="20:20">
      <c r="T4202" s="586"/>
    </row>
    <row r="4203" spans="20:20">
      <c r="T4203" s="586"/>
    </row>
    <row r="4204" spans="20:20">
      <c r="T4204" s="586"/>
    </row>
    <row r="4205" spans="20:20">
      <c r="T4205" s="586"/>
    </row>
    <row r="4206" spans="20:20">
      <c r="T4206" s="586"/>
    </row>
    <row r="4207" spans="20:20">
      <c r="T4207" s="586"/>
    </row>
    <row r="4208" spans="20:20">
      <c r="T4208" s="586"/>
    </row>
    <row r="4209" spans="20:20">
      <c r="T4209" s="586"/>
    </row>
    <row r="4210" spans="20:20">
      <c r="T4210" s="586"/>
    </row>
    <row r="4211" spans="20:20">
      <c r="T4211" s="586"/>
    </row>
    <row r="4212" spans="20:20">
      <c r="T4212" s="586"/>
    </row>
    <row r="4213" spans="20:20">
      <c r="T4213" s="586"/>
    </row>
    <row r="4214" spans="20:20">
      <c r="T4214" s="586"/>
    </row>
    <row r="4215" spans="20:20">
      <c r="T4215" s="586"/>
    </row>
    <row r="4216" spans="20:20">
      <c r="T4216" s="586"/>
    </row>
    <row r="4217" spans="20:20">
      <c r="T4217" s="586"/>
    </row>
    <row r="4218" spans="20:20">
      <c r="T4218" s="586"/>
    </row>
    <row r="4219" spans="20:20">
      <c r="T4219" s="586"/>
    </row>
    <row r="4220" spans="20:20">
      <c r="T4220" s="586"/>
    </row>
    <row r="4221" spans="20:20">
      <c r="T4221" s="586"/>
    </row>
    <row r="4222" spans="20:20">
      <c r="T4222" s="586"/>
    </row>
    <row r="4223" spans="20:20">
      <c r="T4223" s="586"/>
    </row>
    <row r="4224" spans="20:20">
      <c r="T4224" s="586"/>
    </row>
    <row r="4225" spans="20:20">
      <c r="T4225" s="586"/>
    </row>
    <row r="4226" spans="20:20">
      <c r="T4226" s="586"/>
    </row>
    <row r="4227" spans="20:20">
      <c r="T4227" s="586"/>
    </row>
    <row r="4228" spans="20:20">
      <c r="T4228" s="586"/>
    </row>
    <row r="4229" spans="20:20">
      <c r="T4229" s="586"/>
    </row>
    <row r="4230" spans="20:20">
      <c r="T4230" s="586"/>
    </row>
    <row r="4231" spans="20:20">
      <c r="T4231" s="586"/>
    </row>
    <row r="4232" spans="20:20">
      <c r="T4232" s="586"/>
    </row>
    <row r="4233" spans="20:20">
      <c r="T4233" s="586"/>
    </row>
    <row r="4234" spans="20:20">
      <c r="T4234" s="586"/>
    </row>
    <row r="4235" spans="20:20">
      <c r="T4235" s="586"/>
    </row>
    <row r="4236" spans="20:20">
      <c r="T4236" s="586"/>
    </row>
    <row r="4237" spans="20:20">
      <c r="T4237" s="586"/>
    </row>
    <row r="4238" spans="20:20">
      <c r="T4238" s="586"/>
    </row>
    <row r="4239" spans="20:20">
      <c r="T4239" s="586"/>
    </row>
    <row r="4240" spans="20:20">
      <c r="T4240" s="586"/>
    </row>
    <row r="4241" spans="20:20">
      <c r="T4241" s="586"/>
    </row>
    <row r="4242" spans="20:20">
      <c r="T4242" s="586"/>
    </row>
    <row r="4243" spans="20:20">
      <c r="T4243" s="586"/>
    </row>
    <row r="4244" spans="20:20">
      <c r="T4244" s="586"/>
    </row>
    <row r="4245" spans="20:20">
      <c r="T4245" s="586"/>
    </row>
    <row r="4246" spans="20:20">
      <c r="T4246" s="586"/>
    </row>
    <row r="4247" spans="20:20">
      <c r="T4247" s="586"/>
    </row>
    <row r="4248" spans="20:20">
      <c r="T4248" s="586"/>
    </row>
    <row r="4249" spans="20:20">
      <c r="T4249" s="586"/>
    </row>
    <row r="4250" spans="20:20">
      <c r="T4250" s="586"/>
    </row>
    <row r="4251" spans="20:20">
      <c r="T4251" s="586"/>
    </row>
    <row r="4252" spans="20:20">
      <c r="T4252" s="586"/>
    </row>
    <row r="4253" spans="20:20">
      <c r="T4253" s="586"/>
    </row>
    <row r="4254" spans="20:20">
      <c r="T4254" s="586"/>
    </row>
    <row r="4255" spans="20:20">
      <c r="T4255" s="586"/>
    </row>
    <row r="4256" spans="20:20">
      <c r="T4256" s="586"/>
    </row>
    <row r="4257" spans="20:20">
      <c r="T4257" s="586"/>
    </row>
    <row r="4258" spans="20:20">
      <c r="T4258" s="586"/>
    </row>
    <row r="4259" spans="20:20">
      <c r="T4259" s="586"/>
    </row>
    <row r="4260" spans="20:20">
      <c r="T4260" s="586"/>
    </row>
    <row r="4261" spans="20:20">
      <c r="T4261" s="586"/>
    </row>
    <row r="4262" spans="20:20">
      <c r="T4262" s="586"/>
    </row>
    <row r="4263" spans="20:20">
      <c r="T4263" s="586"/>
    </row>
    <row r="4264" spans="20:20">
      <c r="T4264" s="586"/>
    </row>
    <row r="4265" spans="20:20">
      <c r="T4265" s="586"/>
    </row>
    <row r="4266" spans="20:20">
      <c r="T4266" s="586"/>
    </row>
    <row r="4267" spans="20:20">
      <c r="T4267" s="586"/>
    </row>
    <row r="4268" spans="20:20">
      <c r="T4268" s="586"/>
    </row>
    <row r="4269" spans="20:20">
      <c r="T4269" s="586"/>
    </row>
    <row r="4270" spans="20:20">
      <c r="T4270" s="586"/>
    </row>
    <row r="4271" spans="20:20">
      <c r="T4271" s="586"/>
    </row>
    <row r="4272" spans="20:20">
      <c r="T4272" s="586"/>
    </row>
    <row r="4273" spans="20:20">
      <c r="T4273" s="586"/>
    </row>
    <row r="4274" spans="20:20">
      <c r="T4274" s="470"/>
    </row>
    <row r="4275" spans="20:20">
      <c r="T4275" s="470"/>
    </row>
    <row r="4276" spans="20:20">
      <c r="T4276" s="470"/>
    </row>
    <row r="4277" spans="20:20">
      <c r="T4277" s="470"/>
    </row>
    <row r="4278" spans="20:20">
      <c r="T4278" s="470"/>
    </row>
    <row r="4279" spans="20:20">
      <c r="T4279" s="470"/>
    </row>
    <row r="4280" spans="20:20">
      <c r="T4280" s="470"/>
    </row>
    <row r="4281" spans="20:20">
      <c r="T4281" s="470"/>
    </row>
    <row r="4282" spans="20:20">
      <c r="T4282" s="470"/>
    </row>
    <row r="4283" spans="20:20">
      <c r="T4283" s="470"/>
    </row>
    <row r="4284" spans="20:20">
      <c r="T4284" s="470"/>
    </row>
    <row r="4285" spans="20:20">
      <c r="T4285" s="470"/>
    </row>
    <row r="4286" spans="20:20">
      <c r="T4286" s="470"/>
    </row>
    <row r="4287" spans="20:20">
      <c r="T4287" s="470"/>
    </row>
    <row r="4288" spans="20:20">
      <c r="T4288" s="470"/>
    </row>
    <row r="4289" spans="20:20">
      <c r="T4289" s="470"/>
    </row>
    <row r="4290" spans="20:20">
      <c r="T4290" s="470"/>
    </row>
    <row r="4291" spans="20:20">
      <c r="T4291" s="470"/>
    </row>
    <row r="4292" spans="20:20">
      <c r="T4292" s="470"/>
    </row>
    <row r="4293" spans="20:20">
      <c r="T4293" s="470"/>
    </row>
    <row r="4294" spans="20:20">
      <c r="T4294" s="470"/>
    </row>
    <row r="4295" spans="20:20">
      <c r="T4295" s="470"/>
    </row>
    <row r="4296" spans="20:20">
      <c r="T4296" s="470"/>
    </row>
    <row r="4297" spans="20:20">
      <c r="T4297" s="470"/>
    </row>
    <row r="4298" spans="20:20">
      <c r="T4298" s="470"/>
    </row>
    <row r="4299" spans="20:20">
      <c r="T4299" s="470"/>
    </row>
    <row r="4300" spans="20:20">
      <c r="T4300" s="470"/>
    </row>
    <row r="4301" spans="20:20">
      <c r="T4301" s="470"/>
    </row>
    <row r="4302" spans="20:20">
      <c r="T4302" s="470"/>
    </row>
    <row r="4303" spans="20:20">
      <c r="T4303" s="470"/>
    </row>
    <row r="4304" spans="20:20">
      <c r="T4304" s="470"/>
    </row>
    <row r="4305" spans="20:20">
      <c r="T4305" s="470"/>
    </row>
    <row r="4306" spans="20:20">
      <c r="T4306" s="470"/>
    </row>
    <row r="4307" spans="20:20">
      <c r="T4307" s="470"/>
    </row>
    <row r="4308" spans="20:20">
      <c r="T4308" s="470"/>
    </row>
    <row r="4309" spans="20:20">
      <c r="T4309" s="470"/>
    </row>
    <row r="4310" spans="20:20">
      <c r="T4310" s="470"/>
    </row>
    <row r="4311" spans="20:20">
      <c r="T4311" s="470"/>
    </row>
    <row r="4312" spans="20:20">
      <c r="T4312" s="470"/>
    </row>
    <row r="4313" spans="20:20">
      <c r="T4313" s="470"/>
    </row>
    <row r="4314" spans="20:20">
      <c r="T4314" s="470"/>
    </row>
    <row r="4315" spans="20:20">
      <c r="T4315" s="470"/>
    </row>
    <row r="4316" spans="20:20">
      <c r="T4316" s="470"/>
    </row>
    <row r="4317" spans="20:20">
      <c r="T4317" s="470"/>
    </row>
    <row r="4318" spans="20:20">
      <c r="T4318" s="470"/>
    </row>
    <row r="4319" spans="20:20">
      <c r="T4319" s="470"/>
    </row>
    <row r="4320" spans="20:20">
      <c r="T4320" s="470"/>
    </row>
    <row r="4321" spans="20:20">
      <c r="T4321" s="470"/>
    </row>
    <row r="4322" spans="20:20">
      <c r="T4322" s="470"/>
    </row>
    <row r="4323" spans="20:20">
      <c r="T4323" s="470"/>
    </row>
    <row r="4324" spans="20:20">
      <c r="T4324" s="470"/>
    </row>
    <row r="4325" spans="20:20">
      <c r="T4325" s="470"/>
    </row>
    <row r="4326" spans="20:20">
      <c r="T4326" s="470"/>
    </row>
    <row r="4327" spans="20:20">
      <c r="T4327" s="470"/>
    </row>
    <row r="4328" spans="20:20">
      <c r="T4328" s="470"/>
    </row>
    <row r="4329" spans="20:20">
      <c r="T4329" s="470"/>
    </row>
    <row r="4330" spans="20:20">
      <c r="T4330" s="470"/>
    </row>
    <row r="4331" spans="20:20">
      <c r="T4331" s="470"/>
    </row>
    <row r="4332" spans="20:20">
      <c r="T4332" s="470"/>
    </row>
    <row r="4333" spans="20:20">
      <c r="T4333" s="470"/>
    </row>
    <row r="4334" spans="20:20">
      <c r="T4334" s="470"/>
    </row>
    <row r="4335" spans="20:20">
      <c r="T4335" s="470"/>
    </row>
    <row r="4336" spans="20:20">
      <c r="T4336" s="470"/>
    </row>
    <row r="4337" spans="20:20">
      <c r="T4337" s="470"/>
    </row>
    <row r="4338" spans="20:20">
      <c r="T4338" s="470"/>
    </row>
    <row r="4339" spans="20:20">
      <c r="T4339" s="470"/>
    </row>
    <row r="4340" spans="20:20">
      <c r="T4340" s="470"/>
    </row>
    <row r="4341" spans="20:20">
      <c r="T4341" s="470"/>
    </row>
    <row r="4342" spans="20:20">
      <c r="T4342" s="470"/>
    </row>
    <row r="4343" spans="20:20">
      <c r="T4343" s="470"/>
    </row>
    <row r="4344" spans="20:20">
      <c r="T4344" s="470"/>
    </row>
    <row r="4345" spans="20:20">
      <c r="T4345" s="470"/>
    </row>
    <row r="4346" spans="20:20">
      <c r="T4346" s="470"/>
    </row>
    <row r="4347" spans="20:20">
      <c r="T4347" s="470"/>
    </row>
    <row r="4348" spans="20:20">
      <c r="T4348" s="470"/>
    </row>
    <row r="4349" spans="20:20">
      <c r="T4349" s="470"/>
    </row>
    <row r="4350" spans="20:20">
      <c r="T4350" s="470"/>
    </row>
    <row r="4351" spans="20:20">
      <c r="T4351" s="470"/>
    </row>
    <row r="4352" spans="20:20">
      <c r="T4352" s="470"/>
    </row>
    <row r="4353" spans="20:20">
      <c r="T4353" s="470"/>
    </row>
    <row r="4354" spans="20:20">
      <c r="T4354" s="470"/>
    </row>
    <row r="4355" spans="20:20">
      <c r="T4355" s="470"/>
    </row>
    <row r="4356" spans="20:20">
      <c r="T4356" s="470"/>
    </row>
    <row r="4357" spans="20:20">
      <c r="T4357" s="470"/>
    </row>
    <row r="4358" spans="20:20">
      <c r="T4358" s="470"/>
    </row>
    <row r="4359" spans="20:20">
      <c r="T4359" s="470"/>
    </row>
    <row r="4360" spans="20:20">
      <c r="T4360" s="470"/>
    </row>
    <row r="4361" spans="20:20">
      <c r="T4361" s="470"/>
    </row>
    <row r="4362" spans="20:20">
      <c r="T4362" s="470"/>
    </row>
    <row r="4363" spans="20:20">
      <c r="T4363" s="470"/>
    </row>
    <row r="4364" spans="20:20">
      <c r="T4364" s="470"/>
    </row>
    <row r="4365" spans="20:20">
      <c r="T4365" s="470"/>
    </row>
    <row r="4366" spans="20:20">
      <c r="T4366" s="470"/>
    </row>
    <row r="4367" spans="20:20">
      <c r="T4367" s="470"/>
    </row>
    <row r="4368" spans="20:20">
      <c r="T4368" s="470"/>
    </row>
    <row r="4369" spans="20:20">
      <c r="T4369" s="470"/>
    </row>
    <row r="4370" spans="20:20">
      <c r="T4370" s="470"/>
    </row>
    <row r="4371" spans="20:20">
      <c r="T4371" s="470"/>
    </row>
    <row r="4372" spans="20:20">
      <c r="T4372" s="470"/>
    </row>
    <row r="4373" spans="20:20">
      <c r="T4373" s="470"/>
    </row>
    <row r="4374" spans="20:20">
      <c r="T4374" s="470"/>
    </row>
    <row r="4375" spans="20:20">
      <c r="T4375" s="470"/>
    </row>
    <row r="4376" spans="20:20">
      <c r="T4376" s="470"/>
    </row>
    <row r="4377" spans="20:20">
      <c r="T4377" s="470"/>
    </row>
    <row r="4378" spans="20:20">
      <c r="T4378" s="470"/>
    </row>
    <row r="4379" spans="20:20">
      <c r="T4379" s="470"/>
    </row>
    <row r="4380" spans="20:20">
      <c r="T4380" s="470"/>
    </row>
    <row r="4381" spans="20:20">
      <c r="T4381" s="470"/>
    </row>
    <row r="4382" spans="20:20">
      <c r="T4382" s="470"/>
    </row>
    <row r="4383" spans="20:20">
      <c r="T4383" s="470"/>
    </row>
    <row r="4384" spans="20:20">
      <c r="T4384" s="470"/>
    </row>
    <row r="4385" spans="20:20">
      <c r="T4385" s="470"/>
    </row>
  </sheetData>
  <mergeCells count="26">
    <mergeCell ref="Y7:Z7"/>
    <mergeCell ref="AA7:AB7"/>
    <mergeCell ref="F8:F9"/>
    <mergeCell ref="H8:H9"/>
    <mergeCell ref="M8:M9"/>
    <mergeCell ref="P8:P9"/>
    <mergeCell ref="R8:R9"/>
    <mergeCell ref="V8:V9"/>
    <mergeCell ref="Y8:Y9"/>
    <mergeCell ref="AA8:AA9"/>
    <mergeCell ref="L7:L9"/>
    <mergeCell ref="M7:N7"/>
    <mergeCell ref="P7:Q7"/>
    <mergeCell ref="R7:S7"/>
    <mergeCell ref="U7:U9"/>
    <mergeCell ref="V7:W7"/>
    <mergeCell ref="A1:AA1"/>
    <mergeCell ref="A2:AA2"/>
    <mergeCell ref="A3:AA3"/>
    <mergeCell ref="A6:B9"/>
    <mergeCell ref="D6:J6"/>
    <mergeCell ref="K6:S6"/>
    <mergeCell ref="T6:AB6"/>
    <mergeCell ref="E7:E9"/>
    <mergeCell ref="F7:G7"/>
    <mergeCell ref="H7:I7"/>
  </mergeCells>
  <pageMargins left="0.4" right="0" top="0.32" bottom="0.62" header="0.11811023622047245" footer="0.21"/>
  <pageSetup paperSize="9" scale="58" orientation="landscape" r:id="rId1"/>
  <headerFooter alignWithMargins="0">
    <oddHeader>&amp;R&amp;P</oddHeader>
    <oddFooter xml:space="preserve">&amp;R&amp;"Angsana New,ธรรมดา"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4">
    <tabColor theme="9" tint="-0.249977111117893"/>
  </sheetPr>
  <dimension ref="A4:F17"/>
  <sheetViews>
    <sheetView zoomScale="60" zoomScaleNormal="60" workbookViewId="0">
      <selection activeCell="B11" sqref="B11"/>
    </sheetView>
  </sheetViews>
  <sheetFormatPr defaultRowHeight="26.25"/>
  <cols>
    <col min="1" max="1" width="14.140625" style="149" customWidth="1"/>
    <col min="2" max="2" width="9.7109375" style="149" bestFit="1" customWidth="1"/>
    <col min="3" max="3" width="7" style="149" customWidth="1"/>
    <col min="4" max="4" width="39.5703125" style="47" hidden="1" customWidth="1"/>
    <col min="5" max="5" width="12.5703125" style="17" hidden="1" customWidth="1"/>
    <col min="6" max="6" width="12.5703125" style="17" customWidth="1"/>
    <col min="7" max="16384" width="9.140625" style="17"/>
  </cols>
  <sheetData>
    <row r="4" spans="1:6" s="43" customFormat="1">
      <c r="A4" s="185" t="s">
        <v>114</v>
      </c>
      <c r="B4" s="186" t="s">
        <v>5</v>
      </c>
      <c r="C4" s="186" t="s">
        <v>70</v>
      </c>
    </row>
    <row r="5" spans="1:6" s="43" customFormat="1">
      <c r="A5" s="276" t="s">
        <v>41</v>
      </c>
      <c r="B5" s="277">
        <v>99.96</v>
      </c>
      <c r="C5" s="148">
        <v>1</v>
      </c>
      <c r="D5" s="140"/>
      <c r="E5" s="146"/>
      <c r="F5" s="146"/>
    </row>
    <row r="6" spans="1:6" s="43" customFormat="1">
      <c r="A6" s="276" t="s">
        <v>50</v>
      </c>
      <c r="B6" s="277">
        <v>99.86</v>
      </c>
      <c r="C6" s="148">
        <v>2</v>
      </c>
      <c r="D6" s="141"/>
      <c r="E6" s="146"/>
      <c r="F6" s="146"/>
    </row>
    <row r="7" spans="1:6" s="43" customFormat="1">
      <c r="A7" s="276" t="s">
        <v>39</v>
      </c>
      <c r="B7" s="277">
        <v>99.83</v>
      </c>
      <c r="C7" s="148">
        <v>3</v>
      </c>
      <c r="D7" s="141"/>
      <c r="E7" s="146"/>
      <c r="F7" s="146"/>
    </row>
    <row r="8" spans="1:6" s="43" customFormat="1">
      <c r="A8" s="276" t="s">
        <v>38</v>
      </c>
      <c r="B8" s="277">
        <v>76.58</v>
      </c>
      <c r="C8" s="148">
        <v>4</v>
      </c>
      <c r="D8" s="141"/>
      <c r="E8" s="146"/>
      <c r="F8" s="146"/>
    </row>
    <row r="9" spans="1:6">
      <c r="A9" s="276" t="s">
        <v>36</v>
      </c>
      <c r="B9" s="277">
        <v>59.89</v>
      </c>
      <c r="C9" s="148">
        <v>5</v>
      </c>
      <c r="D9" s="141"/>
    </row>
    <row r="10" spans="1:6">
      <c r="A10" s="278" t="s">
        <v>68</v>
      </c>
      <c r="B10" s="279">
        <v>76.56</v>
      </c>
      <c r="C10" s="148">
        <v>1</v>
      </c>
      <c r="D10" s="141"/>
    </row>
    <row r="11" spans="1:6">
      <c r="D11" s="143"/>
    </row>
    <row r="12" spans="1:6">
      <c r="D12" s="142"/>
    </row>
    <row r="13" spans="1:6" ht="21.75" customHeight="1">
      <c r="D13" s="144"/>
    </row>
    <row r="14" spans="1:6" ht="21.75" customHeight="1">
      <c r="D14" s="145"/>
    </row>
    <row r="15" spans="1:6" ht="21.75" customHeight="1">
      <c r="D15" s="141"/>
    </row>
    <row r="16" spans="1:6" ht="21.75" customHeight="1">
      <c r="D16" s="141"/>
    </row>
    <row r="17" spans="4:4">
      <c r="D17" s="141"/>
    </row>
  </sheetData>
  <phoneticPr fontId="120" type="noConversion"/>
  <pageMargins left="0.35433070866141736" right="0" top="0" bottom="0" header="0" footer="0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5">
    <tabColor rgb="FFFFFF00"/>
  </sheetPr>
  <dimension ref="A1:H25"/>
  <sheetViews>
    <sheetView showGridLines="0" zoomScaleNormal="100" workbookViewId="0">
      <selection activeCell="A5" sqref="A5"/>
    </sheetView>
  </sheetViews>
  <sheetFormatPr defaultRowHeight="18"/>
  <cols>
    <col min="1" max="1" width="63" style="159" customWidth="1"/>
    <col min="2" max="2" width="29.5703125" style="159" hidden="1" customWidth="1"/>
    <col min="3" max="3" width="25.140625" style="159" customWidth="1"/>
    <col min="4" max="4" width="20.85546875" style="159" customWidth="1"/>
    <col min="5" max="5" width="22.5703125" style="159" customWidth="1"/>
    <col min="6" max="6" width="13.140625" style="159" bestFit="1" customWidth="1"/>
    <col min="7" max="7" width="6.42578125" style="159" customWidth="1"/>
    <col min="8" max="8" width="11.42578125" style="159" customWidth="1"/>
    <col min="9" max="16384" width="9.140625" style="159"/>
  </cols>
  <sheetData>
    <row r="1" spans="1:8" s="150" customFormat="1" ht="36" customHeight="1">
      <c r="A1" s="751" t="s">
        <v>0</v>
      </c>
      <c r="B1" s="751"/>
      <c r="C1" s="751"/>
      <c r="D1" s="751"/>
      <c r="E1" s="751"/>
    </row>
    <row r="2" spans="1:8" s="150" customFormat="1" ht="45.75" customHeight="1">
      <c r="A2" s="751" t="s">
        <v>228</v>
      </c>
      <c r="B2" s="751"/>
      <c r="C2" s="751"/>
      <c r="D2" s="751"/>
      <c r="E2" s="751"/>
    </row>
    <row r="3" spans="1:8" s="150" customFormat="1" ht="45.75" customHeight="1">
      <c r="A3" s="752" t="s">
        <v>398</v>
      </c>
      <c r="B3" s="752"/>
      <c r="C3" s="752"/>
      <c r="D3" s="752"/>
      <c r="E3" s="752"/>
    </row>
    <row r="4" spans="1:8" s="150" customFormat="1" ht="12" hidden="1" customHeight="1">
      <c r="A4" s="151"/>
      <c r="B4" s="151"/>
      <c r="C4" s="151"/>
      <c r="D4" s="151"/>
      <c r="E4" s="151"/>
    </row>
    <row r="5" spans="1:8" s="150" customFormat="1" ht="14.25" customHeight="1" thickBot="1">
      <c r="A5" s="152"/>
      <c r="B5" s="153">
        <v>2551</v>
      </c>
      <c r="C5" s="153">
        <v>2552</v>
      </c>
      <c r="D5" s="152"/>
      <c r="E5" s="152"/>
    </row>
    <row r="6" spans="1:8" s="154" customFormat="1" ht="79.5" customHeight="1" thickTop="1" thickBot="1">
      <c r="A6" s="319" t="s">
        <v>227</v>
      </c>
      <c r="B6" s="320" t="s">
        <v>2</v>
      </c>
      <c r="C6" s="321" t="s">
        <v>3</v>
      </c>
      <c r="D6" s="322" t="s">
        <v>4</v>
      </c>
      <c r="E6" s="322" t="s">
        <v>5</v>
      </c>
    </row>
    <row r="7" spans="1:8" s="155" customFormat="1" ht="71.25" customHeight="1" thickTop="1" thickBot="1">
      <c r="A7" s="323" t="s">
        <v>116</v>
      </c>
      <c r="B7" s="2">
        <v>28502.560000000001</v>
      </c>
      <c r="C7" s="3">
        <v>2611.9603459999998</v>
      </c>
      <c r="D7" s="324">
        <v>1766.9850677699997</v>
      </c>
      <c r="E7" s="325">
        <v>67.649766217775493</v>
      </c>
      <c r="H7" s="156"/>
    </row>
    <row r="8" spans="1:8" s="155" customFormat="1" ht="83.25" customHeight="1" thickTop="1" thickBot="1">
      <c r="A8" s="326" t="s">
        <v>74</v>
      </c>
      <c r="B8" s="4">
        <v>28502.560000000001</v>
      </c>
      <c r="C8" s="327">
        <v>1586.3267900000001</v>
      </c>
      <c r="D8" s="327">
        <v>1041.7793523799996</v>
      </c>
      <c r="E8" s="466">
        <v>65.672430103761883</v>
      </c>
      <c r="H8" s="156"/>
    </row>
    <row r="9" spans="1:8" s="155" customFormat="1" ht="83.25" customHeight="1" thickTop="1" thickBot="1">
      <c r="A9" s="326" t="s">
        <v>212</v>
      </c>
      <c r="B9" s="4">
        <v>28502.560000000001</v>
      </c>
      <c r="C9" s="327">
        <v>1025.633556</v>
      </c>
      <c r="D9" s="327">
        <v>725.20571539000002</v>
      </c>
      <c r="E9" s="466">
        <v>70.708072210344099</v>
      </c>
      <c r="H9" s="156"/>
    </row>
    <row r="10" spans="1:8" ht="23.25" customHeight="1" thickTop="1">
      <c r="A10" s="157"/>
      <c r="B10" s="158"/>
      <c r="D10" s="160"/>
    </row>
    <row r="11" spans="1:8" ht="24.75" customHeight="1">
      <c r="A11" s="161"/>
      <c r="B11" s="162"/>
      <c r="D11" s="163"/>
    </row>
    <row r="12" spans="1:8" ht="36.75" customHeight="1"/>
    <row r="13" spans="1:8" s="165" customFormat="1" ht="70.5" hidden="1" customHeight="1">
      <c r="A13" s="759" t="s">
        <v>7</v>
      </c>
      <c r="B13" s="759"/>
      <c r="C13" s="759"/>
      <c r="D13" s="759"/>
      <c r="E13" s="759"/>
    </row>
    <row r="14" spans="1:8" s="165" customFormat="1" ht="34.5" hidden="1" customHeight="1">
      <c r="A14" s="759" t="s">
        <v>8</v>
      </c>
      <c r="B14" s="759"/>
      <c r="C14" s="759"/>
      <c r="D14" s="759"/>
      <c r="E14" s="759"/>
    </row>
    <row r="15" spans="1:8" s="165" customFormat="1" ht="35.25" hidden="1" customHeight="1">
      <c r="A15" s="759" t="s">
        <v>9</v>
      </c>
      <c r="B15" s="759"/>
      <c r="C15" s="759"/>
      <c r="D15" s="759"/>
      <c r="E15" s="759"/>
    </row>
    <row r="16" spans="1:8" s="165" customFormat="1" ht="12" hidden="1" customHeight="1">
      <c r="A16" s="164"/>
      <c r="B16" s="164"/>
      <c r="C16" s="164"/>
      <c r="D16" s="164"/>
      <c r="E16" s="164"/>
    </row>
    <row r="17" spans="1:8" s="165" customFormat="1" ht="10.5" hidden="1" customHeight="1" thickBot="1">
      <c r="A17" s="164"/>
      <c r="B17" s="166">
        <v>2551</v>
      </c>
      <c r="C17" s="166"/>
      <c r="D17" s="166"/>
      <c r="E17" s="166"/>
    </row>
    <row r="18" spans="1:8" s="169" customFormat="1" ht="69.75" hidden="1" customHeight="1" thickTop="1" thickBot="1">
      <c r="A18" s="167" t="s">
        <v>1</v>
      </c>
      <c r="B18" s="168" t="s">
        <v>2</v>
      </c>
      <c r="C18" s="168" t="s">
        <v>10</v>
      </c>
      <c r="D18" s="168" t="s">
        <v>4</v>
      </c>
      <c r="E18" s="168" t="s">
        <v>11</v>
      </c>
    </row>
    <row r="19" spans="1:8" s="155" customFormat="1" ht="93" hidden="1" customHeight="1" thickTop="1" thickBot="1">
      <c r="A19" s="170" t="s">
        <v>6</v>
      </c>
      <c r="B19" s="171">
        <v>28502.560000000001</v>
      </c>
      <c r="C19" s="171">
        <v>32814.947288999996</v>
      </c>
      <c r="D19" s="171">
        <v>620.08334543000001</v>
      </c>
      <c r="E19" s="172">
        <f>D19/C19</f>
        <v>1.8896368778805267E-2</v>
      </c>
      <c r="H19" s="173"/>
    </row>
    <row r="20" spans="1:8" s="155" customFormat="1" hidden="1">
      <c r="A20" s="174"/>
      <c r="B20" s="174"/>
      <c r="C20" s="174"/>
      <c r="D20" s="174"/>
      <c r="E20" s="174"/>
    </row>
    <row r="21" spans="1:8" s="155" customFormat="1" ht="39.75" hidden="1" customHeight="1">
      <c r="A21" s="174" t="s">
        <v>12</v>
      </c>
      <c r="B21" s="175"/>
      <c r="C21" s="176"/>
      <c r="D21" s="176"/>
      <c r="E21" s="176"/>
    </row>
    <row r="22" spans="1:8" hidden="1">
      <c r="A22" s="174"/>
      <c r="B22" s="174"/>
      <c r="C22" s="174"/>
      <c r="D22" s="174"/>
      <c r="E22" s="174"/>
    </row>
    <row r="23" spans="1:8" hidden="1"/>
    <row r="24" spans="1:8" hidden="1"/>
    <row r="25" spans="1:8" hidden="1"/>
  </sheetData>
  <mergeCells count="6">
    <mergeCell ref="A14:E14"/>
    <mergeCell ref="A15:E15"/>
    <mergeCell ref="A1:E1"/>
    <mergeCell ref="A2:E2"/>
    <mergeCell ref="A3:E3"/>
    <mergeCell ref="A13:E13"/>
  </mergeCells>
  <phoneticPr fontId="120" type="noConversion"/>
  <pageMargins left="0.65" right="0.59" top="0.45" bottom="0.55000000000000004" header="0.2" footer="0.31"/>
  <pageSetup paperSize="9" orientation="landscape" horizontalDpi="1200" verticalDpi="1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20"/>
  </sheetPr>
  <dimension ref="A1:AF4385"/>
  <sheetViews>
    <sheetView showGridLines="0" zoomScale="85" workbookViewId="0">
      <pane xSplit="3" ySplit="13" topLeftCell="H14" activePane="bottomRight" state="frozen"/>
      <selection activeCell="U31" sqref="U31"/>
      <selection pane="topRight" activeCell="U31" sqref="U31"/>
      <selection pane="bottomLeft" activeCell="U31" sqref="U31"/>
      <selection pane="bottomRight" activeCell="U10" sqref="U10:W12"/>
    </sheetView>
  </sheetViews>
  <sheetFormatPr defaultRowHeight="21.75"/>
  <cols>
    <col min="1" max="1" width="21.5703125" style="467" customWidth="1"/>
    <col min="2" max="2" width="5.140625" style="467" bestFit="1" customWidth="1"/>
    <col min="3" max="3" width="0.140625" style="584" customWidth="1"/>
    <col min="4" max="4" width="11" style="467" customWidth="1"/>
    <col min="5" max="5" width="8.28515625" style="467" customWidth="1"/>
    <col min="6" max="6" width="8.42578125" style="467" customWidth="1"/>
    <col min="7" max="7" width="10.140625" style="467" customWidth="1"/>
    <col min="8" max="8" width="7" style="467" customWidth="1"/>
    <col min="9" max="9" width="8.85546875" style="467" customWidth="1"/>
    <col min="10" max="10" width="7.85546875" style="467" customWidth="1"/>
    <col min="11" max="11" width="10.5703125" style="467" hidden="1" customWidth="1"/>
    <col min="12" max="12" width="11.42578125" style="467" customWidth="1"/>
    <col min="13" max="13" width="10.5703125" style="467" customWidth="1"/>
    <col min="14" max="14" width="10.28515625" style="467" customWidth="1"/>
    <col min="15" max="15" width="4.7109375" style="585" customWidth="1"/>
    <col min="16" max="16" width="11.140625" style="467" customWidth="1"/>
    <col min="17" max="17" width="10.7109375" style="467" customWidth="1"/>
    <col min="18" max="18" width="10.5703125" style="467" customWidth="1"/>
    <col min="19" max="19" width="10.42578125" style="467" customWidth="1"/>
    <col min="20" max="20" width="10.5703125" style="467" hidden="1" customWidth="1"/>
    <col min="21" max="21" width="10.42578125" style="467" customWidth="1"/>
    <col min="22" max="22" width="10.5703125" style="467" bestFit="1" customWidth="1"/>
    <col min="23" max="23" width="10" style="467" customWidth="1"/>
    <col min="24" max="24" width="5.28515625" style="585" customWidth="1"/>
    <col min="25" max="25" width="13" style="467" customWidth="1"/>
    <col min="26" max="26" width="8.140625" style="467" customWidth="1"/>
    <col min="27" max="27" width="11.85546875" style="467" customWidth="1"/>
    <col min="28" max="28" width="10" style="467" customWidth="1"/>
    <col min="29" max="29" width="11.28515625" style="471" customWidth="1"/>
    <col min="30" max="30" width="10.42578125" style="469" customWidth="1"/>
    <col min="31" max="31" width="10.42578125" style="470" customWidth="1"/>
    <col min="32" max="32" width="11.28515625" style="467" customWidth="1"/>
    <col min="33" max="16384" width="9.140625" style="467"/>
  </cols>
  <sheetData>
    <row r="1" spans="1:32" ht="23.25">
      <c r="A1" s="753" t="s">
        <v>117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/>
      <c r="S1" s="753"/>
      <c r="T1" s="753"/>
      <c r="U1" s="753"/>
      <c r="V1" s="753"/>
      <c r="W1" s="753"/>
      <c r="X1" s="753"/>
      <c r="Y1" s="753"/>
      <c r="Z1" s="753"/>
      <c r="AA1" s="753"/>
      <c r="AC1" s="468"/>
    </row>
    <row r="2" spans="1:32" ht="23.25">
      <c r="A2" s="753" t="s">
        <v>209</v>
      </c>
      <c r="B2" s="753"/>
      <c r="C2" s="753"/>
      <c r="D2" s="753"/>
      <c r="E2" s="753"/>
      <c r="F2" s="753"/>
      <c r="G2" s="753"/>
      <c r="H2" s="753"/>
      <c r="I2" s="753"/>
      <c r="J2" s="753"/>
      <c r="K2" s="753"/>
      <c r="L2" s="753"/>
      <c r="M2" s="753"/>
      <c r="N2" s="753"/>
      <c r="O2" s="753"/>
      <c r="P2" s="753"/>
      <c r="Q2" s="753"/>
      <c r="R2" s="753"/>
      <c r="S2" s="753"/>
      <c r="T2" s="753"/>
      <c r="U2" s="753"/>
      <c r="V2" s="753"/>
      <c r="W2" s="753"/>
      <c r="X2" s="753"/>
      <c r="Y2" s="753"/>
      <c r="Z2" s="753"/>
      <c r="AA2" s="753"/>
    </row>
    <row r="3" spans="1:32" ht="26.25" customHeight="1">
      <c r="A3" s="753" t="s">
        <v>393</v>
      </c>
      <c r="B3" s="753"/>
      <c r="C3" s="753"/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  <c r="O3" s="753"/>
      <c r="P3" s="753"/>
      <c r="Q3" s="753"/>
      <c r="R3" s="753"/>
      <c r="S3" s="753"/>
      <c r="T3" s="753"/>
      <c r="U3" s="753"/>
      <c r="V3" s="753"/>
      <c r="W3" s="753"/>
      <c r="X3" s="753"/>
      <c r="Y3" s="753"/>
      <c r="Z3" s="753"/>
      <c r="AA3" s="753"/>
      <c r="AB3" s="472" t="s">
        <v>121</v>
      </c>
    </row>
    <row r="4" spans="1:32" ht="21.75" hidden="1" customHeight="1">
      <c r="A4" s="473"/>
      <c r="B4" s="473"/>
      <c r="C4" s="473"/>
      <c r="D4" s="473"/>
      <c r="E4" s="473"/>
      <c r="F4" s="473">
        <v>0</v>
      </c>
      <c r="G4" s="473"/>
      <c r="H4" s="473">
        <v>0</v>
      </c>
      <c r="I4" s="473"/>
      <c r="J4" s="473"/>
      <c r="K4" s="473"/>
      <c r="L4" s="473"/>
      <c r="M4" s="473">
        <v>0</v>
      </c>
      <c r="N4" s="473"/>
      <c r="O4" s="473"/>
      <c r="P4" s="473">
        <v>0</v>
      </c>
      <c r="Q4" s="473"/>
      <c r="R4" s="473">
        <v>0</v>
      </c>
      <c r="S4" s="473"/>
      <c r="T4" s="473"/>
      <c r="U4" s="473"/>
      <c r="V4" s="473">
        <v>0</v>
      </c>
      <c r="W4" s="473"/>
      <c r="X4" s="473"/>
      <c r="Y4" s="473">
        <v>0</v>
      </c>
      <c r="Z4" s="473"/>
      <c r="AA4" s="474"/>
      <c r="AB4" s="474"/>
      <c r="AC4" s="474"/>
    </row>
    <row r="5" spans="1:32" s="475" customFormat="1" ht="23.25" hidden="1" customHeight="1">
      <c r="A5" s="475">
        <v>1000000</v>
      </c>
      <c r="C5" s="476"/>
      <c r="D5" s="477"/>
      <c r="E5" s="478">
        <v>0</v>
      </c>
      <c r="F5" s="478">
        <v>0</v>
      </c>
      <c r="G5" s="478"/>
      <c r="H5" s="478">
        <v>0</v>
      </c>
      <c r="I5" s="478"/>
      <c r="J5" s="478">
        <v>0</v>
      </c>
      <c r="K5" s="478"/>
      <c r="L5" s="478">
        <v>1025.633556</v>
      </c>
      <c r="M5" s="478">
        <v>725.20571539000002</v>
      </c>
      <c r="N5" s="478"/>
      <c r="O5" s="478"/>
      <c r="P5" s="478">
        <v>261.96389444000005</v>
      </c>
      <c r="Q5" s="478"/>
      <c r="R5" s="478">
        <v>38.463946170000007</v>
      </c>
      <c r="S5" s="478"/>
      <c r="T5" s="478"/>
      <c r="U5" s="478">
        <v>1025.633556</v>
      </c>
      <c r="V5" s="478">
        <v>725.20571539000002</v>
      </c>
      <c r="W5" s="478"/>
      <c r="X5" s="478"/>
      <c r="Y5" s="478">
        <v>261.96389444000005</v>
      </c>
      <c r="Z5" s="478"/>
      <c r="AA5" s="478">
        <v>38.463946169999929</v>
      </c>
      <c r="AB5" s="479"/>
      <c r="AC5" s="480"/>
      <c r="AD5" s="469"/>
      <c r="AE5" s="469"/>
    </row>
    <row r="6" spans="1:32" s="486" customFormat="1" ht="21">
      <c r="A6" s="754" t="s">
        <v>122</v>
      </c>
      <c r="B6" s="754"/>
      <c r="C6" s="481"/>
      <c r="D6" s="755" t="s">
        <v>118</v>
      </c>
      <c r="E6" s="755"/>
      <c r="F6" s="755"/>
      <c r="G6" s="755"/>
      <c r="H6" s="755"/>
      <c r="I6" s="755"/>
      <c r="J6" s="755"/>
      <c r="K6" s="755" t="s">
        <v>119</v>
      </c>
      <c r="L6" s="755"/>
      <c r="M6" s="755"/>
      <c r="N6" s="755"/>
      <c r="O6" s="755"/>
      <c r="P6" s="755"/>
      <c r="Q6" s="755"/>
      <c r="R6" s="755"/>
      <c r="S6" s="755"/>
      <c r="T6" s="755" t="s">
        <v>120</v>
      </c>
      <c r="U6" s="755"/>
      <c r="V6" s="755"/>
      <c r="W6" s="755"/>
      <c r="X6" s="755"/>
      <c r="Y6" s="755"/>
      <c r="Z6" s="755"/>
      <c r="AA6" s="755"/>
      <c r="AB6" s="755"/>
      <c r="AC6" s="483"/>
      <c r="AD6" s="484"/>
      <c r="AE6" s="485"/>
    </row>
    <row r="7" spans="1:32" s="486" customFormat="1" ht="21">
      <c r="A7" s="754"/>
      <c r="B7" s="754"/>
      <c r="C7" s="481"/>
      <c r="D7" s="487" t="s">
        <v>123</v>
      </c>
      <c r="E7" s="754" t="s">
        <v>10</v>
      </c>
      <c r="F7" s="755" t="s">
        <v>4</v>
      </c>
      <c r="G7" s="755"/>
      <c r="H7" s="755" t="s">
        <v>124</v>
      </c>
      <c r="I7" s="755"/>
      <c r="J7" s="488"/>
      <c r="K7" s="487" t="s">
        <v>123</v>
      </c>
      <c r="L7" s="754" t="s">
        <v>10</v>
      </c>
      <c r="M7" s="755" t="s">
        <v>4</v>
      </c>
      <c r="N7" s="755"/>
      <c r="O7" s="489" t="s">
        <v>125</v>
      </c>
      <c r="P7" s="755" t="s">
        <v>124</v>
      </c>
      <c r="Q7" s="755"/>
      <c r="R7" s="755" t="s">
        <v>126</v>
      </c>
      <c r="S7" s="755"/>
      <c r="T7" s="482" t="s">
        <v>123</v>
      </c>
      <c r="U7" s="754" t="s">
        <v>10</v>
      </c>
      <c r="V7" s="755" t="s">
        <v>4</v>
      </c>
      <c r="W7" s="755"/>
      <c r="X7" s="489" t="s">
        <v>125</v>
      </c>
      <c r="Y7" s="755" t="s">
        <v>124</v>
      </c>
      <c r="Z7" s="755"/>
      <c r="AA7" s="755" t="s">
        <v>126</v>
      </c>
      <c r="AB7" s="755"/>
      <c r="AC7" s="483"/>
      <c r="AD7" s="484"/>
      <c r="AE7" s="485"/>
    </row>
    <row r="8" spans="1:32" s="486" customFormat="1" ht="28.5" customHeight="1">
      <c r="A8" s="754"/>
      <c r="B8" s="754"/>
      <c r="C8" s="481"/>
      <c r="D8" s="490" t="s">
        <v>127</v>
      </c>
      <c r="E8" s="754"/>
      <c r="F8" s="756" t="s">
        <v>128</v>
      </c>
      <c r="G8" s="487" t="s">
        <v>129</v>
      </c>
      <c r="H8" s="757" t="s">
        <v>128</v>
      </c>
      <c r="I8" s="487" t="s">
        <v>129</v>
      </c>
      <c r="J8" s="490" t="s">
        <v>126</v>
      </c>
      <c r="K8" s="490" t="s">
        <v>127</v>
      </c>
      <c r="L8" s="754"/>
      <c r="M8" s="756" t="s">
        <v>128</v>
      </c>
      <c r="N8" s="487" t="s">
        <v>129</v>
      </c>
      <c r="O8" s="491" t="s">
        <v>130</v>
      </c>
      <c r="P8" s="756" t="s">
        <v>128</v>
      </c>
      <c r="Q8" s="487" t="s">
        <v>129</v>
      </c>
      <c r="R8" s="757" t="s">
        <v>128</v>
      </c>
      <c r="S8" s="487" t="s">
        <v>129</v>
      </c>
      <c r="T8" s="487" t="s">
        <v>127</v>
      </c>
      <c r="U8" s="754"/>
      <c r="V8" s="756" t="s">
        <v>128</v>
      </c>
      <c r="W8" s="487" t="s">
        <v>129</v>
      </c>
      <c r="X8" s="491" t="s">
        <v>130</v>
      </c>
      <c r="Y8" s="757" t="s">
        <v>128</v>
      </c>
      <c r="Z8" s="487" t="s">
        <v>129</v>
      </c>
      <c r="AA8" s="757" t="s">
        <v>128</v>
      </c>
      <c r="AB8" s="487" t="s">
        <v>129</v>
      </c>
      <c r="AC8" s="492"/>
      <c r="AD8" s="484"/>
      <c r="AE8" s="485"/>
    </row>
    <row r="9" spans="1:32" s="486" customFormat="1" ht="26.25" customHeight="1">
      <c r="A9" s="754"/>
      <c r="B9" s="754"/>
      <c r="C9" s="481"/>
      <c r="D9" s="493" t="s">
        <v>131</v>
      </c>
      <c r="E9" s="754"/>
      <c r="F9" s="756"/>
      <c r="G9" s="494" t="s">
        <v>10</v>
      </c>
      <c r="H9" s="758"/>
      <c r="I9" s="494" t="s">
        <v>10</v>
      </c>
      <c r="J9" s="494"/>
      <c r="K9" s="493" t="s">
        <v>131</v>
      </c>
      <c r="L9" s="754"/>
      <c r="M9" s="756"/>
      <c r="N9" s="494" t="s">
        <v>10</v>
      </c>
      <c r="O9" s="495" t="s">
        <v>132</v>
      </c>
      <c r="P9" s="756"/>
      <c r="Q9" s="494" t="s">
        <v>10</v>
      </c>
      <c r="R9" s="758"/>
      <c r="S9" s="494" t="s">
        <v>10</v>
      </c>
      <c r="T9" s="496" t="s">
        <v>131</v>
      </c>
      <c r="U9" s="754"/>
      <c r="V9" s="756"/>
      <c r="W9" s="494" t="s">
        <v>10</v>
      </c>
      <c r="X9" s="495" t="s">
        <v>132</v>
      </c>
      <c r="Y9" s="758"/>
      <c r="Z9" s="494" t="s">
        <v>10</v>
      </c>
      <c r="AA9" s="758"/>
      <c r="AB9" s="494" t="s">
        <v>10</v>
      </c>
      <c r="AC9" s="483"/>
      <c r="AD9" s="484"/>
      <c r="AE9" s="485"/>
    </row>
    <row r="10" spans="1:32" s="504" customFormat="1" ht="24.75" customHeight="1">
      <c r="A10" s="497" t="s">
        <v>152</v>
      </c>
      <c r="B10" s="498"/>
      <c r="C10" s="499"/>
      <c r="D10" s="499"/>
      <c r="E10" s="303">
        <v>0</v>
      </c>
      <c r="F10" s="303">
        <v>0</v>
      </c>
      <c r="G10" s="304">
        <v>0</v>
      </c>
      <c r="H10" s="303">
        <v>0</v>
      </c>
      <c r="I10" s="303">
        <v>0</v>
      </c>
      <c r="J10" s="303">
        <v>0</v>
      </c>
      <c r="K10" s="303">
        <v>2611.9603459999998</v>
      </c>
      <c r="L10" s="303">
        <v>2611.9603459999998</v>
      </c>
      <c r="M10" s="303">
        <v>1766.9850677699997</v>
      </c>
      <c r="N10" s="305">
        <v>67.649766217775493</v>
      </c>
      <c r="O10" s="303"/>
      <c r="P10" s="303">
        <v>716.44432015999996</v>
      </c>
      <c r="Q10" s="303">
        <v>54.191527064397562</v>
      </c>
      <c r="R10" s="303">
        <v>128.53095807000028</v>
      </c>
      <c r="S10" s="500">
        <v>4.9208617683202878</v>
      </c>
      <c r="T10" s="303">
        <v>2611.9603459999998</v>
      </c>
      <c r="U10" s="303">
        <v>2611.9603459999998</v>
      </c>
      <c r="V10" s="303">
        <v>1766.9850677699997</v>
      </c>
      <c r="W10" s="305">
        <v>67.649766217775493</v>
      </c>
      <c r="X10" s="303"/>
      <c r="Y10" s="303">
        <v>716.44432015999996</v>
      </c>
      <c r="Z10" s="305">
        <v>67.649766217775493</v>
      </c>
      <c r="AA10" s="303">
        <v>128.53095807000039</v>
      </c>
      <c r="AB10" s="305">
        <v>4.9208617683202913</v>
      </c>
      <c r="AC10" s="501"/>
      <c r="AD10" s="502"/>
      <c r="AE10" s="503"/>
    </row>
    <row r="11" spans="1:32" s="504" customFormat="1" ht="24" customHeight="1">
      <c r="A11" s="210" t="s">
        <v>153</v>
      </c>
      <c r="B11" s="505" t="s">
        <v>154</v>
      </c>
      <c r="C11" s="499"/>
      <c r="D11" s="499"/>
      <c r="E11" s="303">
        <v>0</v>
      </c>
      <c r="F11" s="303">
        <v>0</v>
      </c>
      <c r="G11" s="303">
        <v>0</v>
      </c>
      <c r="H11" s="303">
        <v>0</v>
      </c>
      <c r="I11" s="303">
        <v>0</v>
      </c>
      <c r="J11" s="303">
        <v>0</v>
      </c>
      <c r="K11" s="303">
        <v>1586.3267900000001</v>
      </c>
      <c r="L11" s="303">
        <v>1586.3267900000001</v>
      </c>
      <c r="M11" s="303">
        <v>1041.7793523799996</v>
      </c>
      <c r="N11" s="303">
        <v>65.672430103761883</v>
      </c>
      <c r="O11" s="303"/>
      <c r="P11" s="303">
        <v>454.48042571999997</v>
      </c>
      <c r="Q11" s="303">
        <v>28.649861339100248</v>
      </c>
      <c r="R11" s="303">
        <v>90.067011900000267</v>
      </c>
      <c r="S11" s="500">
        <v>5.6777085571378558</v>
      </c>
      <c r="T11" s="303">
        <v>1586.3267900000001</v>
      </c>
      <c r="U11" s="303">
        <v>1586.3267900000001</v>
      </c>
      <c r="V11" s="303">
        <v>1041.7793523799996</v>
      </c>
      <c r="W11" s="303">
        <v>65.672430103761883</v>
      </c>
      <c r="X11" s="303"/>
      <c r="Y11" s="303">
        <v>454.48042571999997</v>
      </c>
      <c r="Z11" s="303">
        <v>28.649861339100248</v>
      </c>
      <c r="AA11" s="303">
        <v>90.067011900000466</v>
      </c>
      <c r="AB11" s="303">
        <v>5.6777085571378683</v>
      </c>
      <c r="AC11" s="501"/>
      <c r="AD11" s="502"/>
      <c r="AE11" s="503"/>
    </row>
    <row r="12" spans="1:32" s="504" customFormat="1" ht="24" customHeight="1">
      <c r="A12" s="210" t="s">
        <v>153</v>
      </c>
      <c r="B12" s="505" t="s">
        <v>210</v>
      </c>
      <c r="C12" s="499"/>
      <c r="D12" s="499"/>
      <c r="E12" s="303">
        <v>0</v>
      </c>
      <c r="F12" s="303">
        <v>0</v>
      </c>
      <c r="G12" s="303">
        <v>0</v>
      </c>
      <c r="H12" s="303">
        <v>0</v>
      </c>
      <c r="I12" s="303">
        <v>0</v>
      </c>
      <c r="J12" s="303">
        <v>0</v>
      </c>
      <c r="K12" s="303">
        <v>1025.633556</v>
      </c>
      <c r="L12" s="303">
        <v>1025.633556</v>
      </c>
      <c r="M12" s="303">
        <v>725.20571539000002</v>
      </c>
      <c r="N12" s="303">
        <v>70.708072210344099</v>
      </c>
      <c r="O12" s="303"/>
      <c r="P12" s="303">
        <v>261.96389444000005</v>
      </c>
      <c r="Q12" s="303">
        <v>25.541665725297314</v>
      </c>
      <c r="R12" s="303">
        <v>38.463946170000007</v>
      </c>
      <c r="S12" s="500">
        <v>3.7502620643585893</v>
      </c>
      <c r="T12" s="303">
        <v>1025.633556</v>
      </c>
      <c r="U12" s="303">
        <v>1025.633556</v>
      </c>
      <c r="V12" s="303">
        <v>725.20571539000002</v>
      </c>
      <c r="W12" s="303">
        <v>70.708072210344099</v>
      </c>
      <c r="X12" s="303"/>
      <c r="Y12" s="303">
        <v>261.96389444000005</v>
      </c>
      <c r="Z12" s="303">
        <v>25.541665725297314</v>
      </c>
      <c r="AA12" s="303">
        <v>38.463946169999929</v>
      </c>
      <c r="AB12" s="303">
        <v>3.7502620643585813</v>
      </c>
      <c r="AC12" s="501"/>
      <c r="AD12" s="502"/>
      <c r="AE12" s="503"/>
    </row>
    <row r="13" spans="1:32" s="510" customFormat="1" ht="24" hidden="1" customHeight="1">
      <c r="A13" s="210" t="s">
        <v>153</v>
      </c>
      <c r="B13" s="505" t="s">
        <v>211</v>
      </c>
      <c r="C13" s="506"/>
      <c r="D13" s="500"/>
      <c r="E13" s="305">
        <v>0</v>
      </c>
      <c r="F13" s="305">
        <v>0</v>
      </c>
      <c r="G13" s="305">
        <v>0</v>
      </c>
      <c r="H13" s="305">
        <v>0</v>
      </c>
      <c r="I13" s="305">
        <v>0</v>
      </c>
      <c r="J13" s="305">
        <v>0</v>
      </c>
      <c r="K13" s="303">
        <v>0</v>
      </c>
      <c r="L13" s="305">
        <v>0</v>
      </c>
      <c r="M13" s="305">
        <v>0</v>
      </c>
      <c r="N13" s="305">
        <v>0</v>
      </c>
      <c r="O13" s="305"/>
      <c r="P13" s="305">
        <v>0</v>
      </c>
      <c r="Q13" s="305">
        <v>0</v>
      </c>
      <c r="R13" s="305">
        <v>0</v>
      </c>
      <c r="S13" s="309">
        <v>0</v>
      </c>
      <c r="T13" s="305">
        <v>0</v>
      </c>
      <c r="U13" s="305">
        <v>0</v>
      </c>
      <c r="V13" s="305">
        <v>0</v>
      </c>
      <c r="W13" s="305">
        <v>0</v>
      </c>
      <c r="X13" s="305"/>
      <c r="Y13" s="305">
        <v>0</v>
      </c>
      <c r="Z13" s="305">
        <v>0</v>
      </c>
      <c r="AA13" s="305">
        <v>0</v>
      </c>
      <c r="AB13" s="305">
        <v>0</v>
      </c>
      <c r="AC13" s="507"/>
      <c r="AD13" s="508"/>
      <c r="AE13" s="509"/>
    </row>
    <row r="14" spans="1:32" s="510" customFormat="1" ht="29.25" customHeight="1">
      <c r="A14" s="511" t="s">
        <v>155</v>
      </c>
      <c r="B14" s="500"/>
      <c r="C14" s="506"/>
      <c r="D14" s="500">
        <v>0</v>
      </c>
      <c r="E14" s="500">
        <v>0</v>
      </c>
      <c r="F14" s="500">
        <v>0</v>
      </c>
      <c r="G14" s="309">
        <v>0</v>
      </c>
      <c r="H14" s="500">
        <v>0</v>
      </c>
      <c r="I14" s="309">
        <v>0</v>
      </c>
      <c r="J14" s="500">
        <v>0</v>
      </c>
      <c r="K14" s="500">
        <v>2611.9603459999994</v>
      </c>
      <c r="L14" s="500">
        <v>2611.9603459999994</v>
      </c>
      <c r="M14" s="500">
        <v>1766.9850677699994</v>
      </c>
      <c r="N14" s="500">
        <v>67.649766217775493</v>
      </c>
      <c r="O14" s="512"/>
      <c r="P14" s="500">
        <v>716.44432015999996</v>
      </c>
      <c r="Q14" s="500">
        <v>27.429372013904228</v>
      </c>
      <c r="R14" s="500">
        <v>128.53095807000028</v>
      </c>
      <c r="S14" s="309">
        <v>4.9208617683202878</v>
      </c>
      <c r="T14" s="500">
        <v>2611.9603459999994</v>
      </c>
      <c r="U14" s="500">
        <v>2611.9603459999994</v>
      </c>
      <c r="V14" s="500">
        <v>1766.9850677699994</v>
      </c>
      <c r="W14" s="500">
        <v>67.649766217775493</v>
      </c>
      <c r="X14" s="512"/>
      <c r="Y14" s="500">
        <v>716.44432015999996</v>
      </c>
      <c r="Z14" s="500">
        <v>27.429372013904228</v>
      </c>
      <c r="AA14" s="500">
        <v>128.53095807</v>
      </c>
      <c r="AB14" s="500">
        <v>4.9208617683202771</v>
      </c>
      <c r="AC14" s="306">
        <v>0</v>
      </c>
      <c r="AD14" s="513">
        <v>0</v>
      </c>
      <c r="AE14" s="513">
        <v>0</v>
      </c>
      <c r="AF14" s="307">
        <v>3.979039320256561E-13</v>
      </c>
    </row>
    <row r="15" spans="1:32" s="510" customFormat="1" ht="27.75" customHeight="1">
      <c r="A15" s="514" t="s">
        <v>133</v>
      </c>
      <c r="B15" s="515"/>
      <c r="C15" s="506"/>
      <c r="D15" s="500">
        <v>0</v>
      </c>
      <c r="E15" s="500">
        <v>0</v>
      </c>
      <c r="F15" s="500">
        <v>0</v>
      </c>
      <c r="G15" s="309">
        <v>0</v>
      </c>
      <c r="H15" s="500">
        <v>0</v>
      </c>
      <c r="I15" s="309">
        <v>0</v>
      </c>
      <c r="J15" s="500">
        <v>0</v>
      </c>
      <c r="K15" s="500">
        <v>2148.7687199999996</v>
      </c>
      <c r="L15" s="500">
        <v>2148.7687199999996</v>
      </c>
      <c r="M15" s="500">
        <v>1565.5656985699995</v>
      </c>
      <c r="N15" s="500">
        <v>72.858734585916721</v>
      </c>
      <c r="O15" s="512"/>
      <c r="P15" s="500">
        <v>575.82743598999991</v>
      </c>
      <c r="Q15" s="500">
        <v>26.798018354902339</v>
      </c>
      <c r="R15" s="500">
        <v>7.3755854400002576</v>
      </c>
      <c r="S15" s="309">
        <v>0.34324705918095549</v>
      </c>
      <c r="T15" s="500">
        <v>2148.7687199999996</v>
      </c>
      <c r="U15" s="500">
        <v>2148.7687199999996</v>
      </c>
      <c r="V15" s="500">
        <v>1565.5656985699995</v>
      </c>
      <c r="W15" s="500">
        <v>72.858734585916721</v>
      </c>
      <c r="X15" s="512"/>
      <c r="Y15" s="500">
        <v>575.82743598999991</v>
      </c>
      <c r="Z15" s="500">
        <v>26.798018354902339</v>
      </c>
      <c r="AA15" s="500">
        <v>7.3755854400001226</v>
      </c>
      <c r="AB15" s="500">
        <v>0.34324705918094917</v>
      </c>
      <c r="AC15" s="516">
        <v>2.9632569000000331</v>
      </c>
      <c r="AD15" s="517"/>
      <c r="AE15" s="509"/>
      <c r="AF15" s="307">
        <v>2.5579538487363607E-13</v>
      </c>
    </row>
    <row r="16" spans="1:32" s="510" customFormat="1" ht="33" customHeight="1">
      <c r="A16" s="518" t="s">
        <v>134</v>
      </c>
      <c r="B16" s="519">
        <v>1</v>
      </c>
      <c r="C16" s="520"/>
      <c r="D16" s="309">
        <v>0</v>
      </c>
      <c r="E16" s="309">
        <v>0</v>
      </c>
      <c r="F16" s="309">
        <v>0</v>
      </c>
      <c r="G16" s="309">
        <v>0</v>
      </c>
      <c r="H16" s="309">
        <v>0</v>
      </c>
      <c r="I16" s="309">
        <v>0</v>
      </c>
      <c r="J16" s="309">
        <v>0</v>
      </c>
      <c r="K16" s="309">
        <v>0</v>
      </c>
      <c r="L16" s="309">
        <v>0</v>
      </c>
      <c r="M16" s="309">
        <v>0</v>
      </c>
      <c r="N16" s="309">
        <v>0</v>
      </c>
      <c r="O16" s="521"/>
      <c r="P16" s="309">
        <v>0</v>
      </c>
      <c r="Q16" s="309">
        <v>0</v>
      </c>
      <c r="R16" s="309">
        <v>0</v>
      </c>
      <c r="S16" s="309">
        <v>0</v>
      </c>
      <c r="T16" s="500">
        <v>0</v>
      </c>
      <c r="U16" s="309">
        <v>0</v>
      </c>
      <c r="V16" s="309">
        <v>0</v>
      </c>
      <c r="W16" s="309">
        <v>0</v>
      </c>
      <c r="X16" s="521"/>
      <c r="Y16" s="309">
        <v>0</v>
      </c>
      <c r="Z16" s="309">
        <v>0</v>
      </c>
      <c r="AA16" s="500">
        <v>0</v>
      </c>
      <c r="AB16" s="309">
        <v>0</v>
      </c>
      <c r="AC16" s="507">
        <v>1</v>
      </c>
      <c r="AD16" s="522" t="s">
        <v>156</v>
      </c>
      <c r="AE16" s="523"/>
      <c r="AF16" s="307">
        <v>0</v>
      </c>
    </row>
    <row r="17" spans="1:32" s="524" customFormat="1" ht="33" customHeight="1">
      <c r="A17" s="518" t="s">
        <v>134</v>
      </c>
      <c r="B17" s="519">
        <v>2</v>
      </c>
      <c r="C17" s="520"/>
      <c r="D17" s="309">
        <v>0</v>
      </c>
      <c r="E17" s="309">
        <v>0</v>
      </c>
      <c r="F17" s="309">
        <v>0</v>
      </c>
      <c r="G17" s="309">
        <v>0</v>
      </c>
      <c r="H17" s="309">
        <v>0</v>
      </c>
      <c r="I17" s="309">
        <v>0</v>
      </c>
      <c r="J17" s="309">
        <v>0</v>
      </c>
      <c r="K17" s="309">
        <v>0</v>
      </c>
      <c r="L17" s="309">
        <v>0</v>
      </c>
      <c r="M17" s="309">
        <v>0</v>
      </c>
      <c r="N17" s="309">
        <v>0</v>
      </c>
      <c r="O17" s="521"/>
      <c r="P17" s="309">
        <v>0</v>
      </c>
      <c r="Q17" s="309">
        <v>0</v>
      </c>
      <c r="R17" s="309">
        <v>0</v>
      </c>
      <c r="S17" s="309">
        <v>0</v>
      </c>
      <c r="T17" s="500">
        <v>0</v>
      </c>
      <c r="U17" s="309">
        <v>0</v>
      </c>
      <c r="V17" s="309">
        <v>0</v>
      </c>
      <c r="W17" s="309">
        <v>0</v>
      </c>
      <c r="X17" s="521"/>
      <c r="Y17" s="309">
        <v>0</v>
      </c>
      <c r="Z17" s="309">
        <v>0</v>
      </c>
      <c r="AA17" s="500">
        <v>0</v>
      </c>
      <c r="AB17" s="309">
        <v>0</v>
      </c>
      <c r="AC17" s="507">
        <v>2</v>
      </c>
      <c r="AD17" s="522" t="s">
        <v>157</v>
      </c>
      <c r="AE17" s="523"/>
      <c r="AF17" s="307">
        <v>0</v>
      </c>
    </row>
    <row r="18" spans="1:32" s="524" customFormat="1" ht="33" customHeight="1">
      <c r="A18" s="518" t="s">
        <v>134</v>
      </c>
      <c r="B18" s="519">
        <v>3</v>
      </c>
      <c r="C18" s="520"/>
      <c r="D18" s="309">
        <v>0</v>
      </c>
      <c r="E18" s="309">
        <v>0</v>
      </c>
      <c r="F18" s="309">
        <v>0</v>
      </c>
      <c r="G18" s="309">
        <v>0</v>
      </c>
      <c r="H18" s="309">
        <v>0</v>
      </c>
      <c r="I18" s="309">
        <v>0</v>
      </c>
      <c r="J18" s="309">
        <v>0</v>
      </c>
      <c r="K18" s="309">
        <v>0</v>
      </c>
      <c r="L18" s="309">
        <v>0</v>
      </c>
      <c r="M18" s="309">
        <v>0</v>
      </c>
      <c r="N18" s="309">
        <v>0</v>
      </c>
      <c r="O18" s="521"/>
      <c r="P18" s="309">
        <v>0</v>
      </c>
      <c r="Q18" s="309">
        <v>0</v>
      </c>
      <c r="R18" s="309">
        <v>0</v>
      </c>
      <c r="S18" s="309">
        <v>0</v>
      </c>
      <c r="T18" s="500">
        <v>0</v>
      </c>
      <c r="U18" s="309">
        <v>0</v>
      </c>
      <c r="V18" s="309">
        <v>0</v>
      </c>
      <c r="W18" s="309">
        <v>0</v>
      </c>
      <c r="X18" s="521"/>
      <c r="Y18" s="309">
        <v>0</v>
      </c>
      <c r="Z18" s="309">
        <v>0</v>
      </c>
      <c r="AA18" s="500">
        <v>0</v>
      </c>
      <c r="AB18" s="309">
        <v>0</v>
      </c>
      <c r="AC18" s="507">
        <v>3</v>
      </c>
      <c r="AD18" s="522" t="s">
        <v>169</v>
      </c>
      <c r="AE18" s="523"/>
      <c r="AF18" s="307">
        <v>0</v>
      </c>
    </row>
    <row r="19" spans="1:32" s="524" customFormat="1" ht="33" customHeight="1">
      <c r="A19" s="518" t="s">
        <v>134</v>
      </c>
      <c r="B19" s="519">
        <v>4</v>
      </c>
      <c r="C19" s="520"/>
      <c r="D19" s="309">
        <v>0</v>
      </c>
      <c r="E19" s="309">
        <v>0</v>
      </c>
      <c r="F19" s="309">
        <v>0</v>
      </c>
      <c r="G19" s="309">
        <v>0</v>
      </c>
      <c r="H19" s="309">
        <v>0</v>
      </c>
      <c r="I19" s="309">
        <v>0</v>
      </c>
      <c r="J19" s="309">
        <v>0</v>
      </c>
      <c r="K19" s="309">
        <v>0</v>
      </c>
      <c r="L19" s="309">
        <v>0</v>
      </c>
      <c r="M19" s="309">
        <v>0</v>
      </c>
      <c r="N19" s="309">
        <v>0</v>
      </c>
      <c r="O19" s="521"/>
      <c r="P19" s="309">
        <v>0</v>
      </c>
      <c r="Q19" s="309">
        <v>0</v>
      </c>
      <c r="R19" s="309">
        <v>0</v>
      </c>
      <c r="S19" s="309">
        <v>0</v>
      </c>
      <c r="T19" s="500">
        <v>0</v>
      </c>
      <c r="U19" s="309">
        <v>0</v>
      </c>
      <c r="V19" s="309">
        <v>0</v>
      </c>
      <c r="W19" s="309">
        <v>0</v>
      </c>
      <c r="X19" s="521"/>
      <c r="Y19" s="309">
        <v>0</v>
      </c>
      <c r="Z19" s="309">
        <v>0</v>
      </c>
      <c r="AA19" s="500">
        <v>0</v>
      </c>
      <c r="AB19" s="309">
        <v>0</v>
      </c>
      <c r="AC19" s="507">
        <v>4</v>
      </c>
      <c r="AD19" s="522" t="s">
        <v>172</v>
      </c>
      <c r="AE19" s="523"/>
      <c r="AF19" s="307">
        <v>0</v>
      </c>
    </row>
    <row r="20" spans="1:32" s="524" customFormat="1" ht="33" customHeight="1">
      <c r="A20" s="518" t="s">
        <v>134</v>
      </c>
      <c r="B20" s="519">
        <v>5</v>
      </c>
      <c r="C20" s="520"/>
      <c r="D20" s="309">
        <v>0</v>
      </c>
      <c r="E20" s="309">
        <v>0</v>
      </c>
      <c r="F20" s="309">
        <v>0</v>
      </c>
      <c r="G20" s="309">
        <v>0</v>
      </c>
      <c r="H20" s="309">
        <v>0</v>
      </c>
      <c r="I20" s="309">
        <v>0</v>
      </c>
      <c r="J20" s="309">
        <v>0</v>
      </c>
      <c r="K20" s="309">
        <v>0</v>
      </c>
      <c r="L20" s="309">
        <v>0</v>
      </c>
      <c r="M20" s="309">
        <v>0</v>
      </c>
      <c r="N20" s="309">
        <v>0</v>
      </c>
      <c r="O20" s="521"/>
      <c r="P20" s="309">
        <v>0</v>
      </c>
      <c r="Q20" s="309">
        <v>0</v>
      </c>
      <c r="R20" s="309">
        <v>0</v>
      </c>
      <c r="S20" s="309">
        <v>0</v>
      </c>
      <c r="T20" s="500">
        <v>0</v>
      </c>
      <c r="U20" s="309">
        <v>0</v>
      </c>
      <c r="V20" s="309">
        <v>0</v>
      </c>
      <c r="W20" s="309">
        <v>0</v>
      </c>
      <c r="X20" s="521"/>
      <c r="Y20" s="309">
        <v>0</v>
      </c>
      <c r="Z20" s="309">
        <v>0</v>
      </c>
      <c r="AA20" s="500">
        <v>0</v>
      </c>
      <c r="AB20" s="309">
        <v>0</v>
      </c>
      <c r="AC20" s="507">
        <v>5</v>
      </c>
      <c r="AD20" s="522" t="s">
        <v>162</v>
      </c>
      <c r="AE20" s="523"/>
      <c r="AF20" s="307">
        <v>0</v>
      </c>
    </row>
    <row r="21" spans="1:32" s="524" customFormat="1" ht="33" customHeight="1">
      <c r="A21" s="518" t="s">
        <v>134</v>
      </c>
      <c r="B21" s="519">
        <v>6</v>
      </c>
      <c r="C21" s="520"/>
      <c r="D21" s="309">
        <v>0</v>
      </c>
      <c r="E21" s="309">
        <v>0</v>
      </c>
      <c r="F21" s="309">
        <v>0</v>
      </c>
      <c r="G21" s="309">
        <v>0</v>
      </c>
      <c r="H21" s="309">
        <v>0</v>
      </c>
      <c r="I21" s="309">
        <v>0</v>
      </c>
      <c r="J21" s="309">
        <v>0</v>
      </c>
      <c r="K21" s="309">
        <v>0</v>
      </c>
      <c r="L21" s="309">
        <v>0</v>
      </c>
      <c r="M21" s="309">
        <v>0</v>
      </c>
      <c r="N21" s="309">
        <v>0</v>
      </c>
      <c r="O21" s="521"/>
      <c r="P21" s="309">
        <v>0</v>
      </c>
      <c r="Q21" s="309">
        <v>0</v>
      </c>
      <c r="R21" s="309">
        <v>0</v>
      </c>
      <c r="S21" s="309">
        <v>0</v>
      </c>
      <c r="T21" s="500">
        <v>0</v>
      </c>
      <c r="U21" s="309">
        <v>0</v>
      </c>
      <c r="V21" s="309">
        <v>0</v>
      </c>
      <c r="W21" s="309">
        <v>0</v>
      </c>
      <c r="X21" s="521"/>
      <c r="Y21" s="309">
        <v>0</v>
      </c>
      <c r="Z21" s="309">
        <v>0</v>
      </c>
      <c r="AA21" s="500">
        <v>0</v>
      </c>
      <c r="AB21" s="309">
        <v>0</v>
      </c>
      <c r="AC21" s="507">
        <v>6</v>
      </c>
      <c r="AD21" s="522" t="s">
        <v>171</v>
      </c>
      <c r="AE21" s="523"/>
      <c r="AF21" s="307">
        <v>0</v>
      </c>
    </row>
    <row r="22" spans="1:32" s="524" customFormat="1" ht="33" customHeight="1">
      <c r="A22" s="518" t="s">
        <v>134</v>
      </c>
      <c r="B22" s="519">
        <v>7</v>
      </c>
      <c r="C22" s="520"/>
      <c r="D22" s="309">
        <v>0</v>
      </c>
      <c r="E22" s="309">
        <v>0</v>
      </c>
      <c r="F22" s="309">
        <v>0</v>
      </c>
      <c r="G22" s="309">
        <v>0</v>
      </c>
      <c r="H22" s="309">
        <v>0</v>
      </c>
      <c r="I22" s="309">
        <v>0</v>
      </c>
      <c r="J22" s="309">
        <v>0</v>
      </c>
      <c r="K22" s="309">
        <v>0</v>
      </c>
      <c r="L22" s="309">
        <v>0</v>
      </c>
      <c r="M22" s="309">
        <v>0</v>
      </c>
      <c r="N22" s="309">
        <v>0</v>
      </c>
      <c r="O22" s="521"/>
      <c r="P22" s="309">
        <v>0</v>
      </c>
      <c r="Q22" s="309">
        <v>0</v>
      </c>
      <c r="R22" s="309">
        <v>0</v>
      </c>
      <c r="S22" s="309">
        <v>0</v>
      </c>
      <c r="T22" s="500">
        <v>0</v>
      </c>
      <c r="U22" s="309">
        <v>0</v>
      </c>
      <c r="V22" s="309">
        <v>0</v>
      </c>
      <c r="W22" s="309">
        <v>0</v>
      </c>
      <c r="X22" s="521"/>
      <c r="Y22" s="309">
        <v>0</v>
      </c>
      <c r="Z22" s="309">
        <v>0</v>
      </c>
      <c r="AA22" s="500">
        <v>0</v>
      </c>
      <c r="AB22" s="309">
        <v>0</v>
      </c>
      <c r="AC22" s="507">
        <v>7</v>
      </c>
      <c r="AD22" s="522" t="s">
        <v>158</v>
      </c>
      <c r="AE22" s="523"/>
      <c r="AF22" s="307">
        <v>0</v>
      </c>
    </row>
    <row r="23" spans="1:32" s="524" customFormat="1" ht="33" customHeight="1">
      <c r="A23" s="518" t="s">
        <v>134</v>
      </c>
      <c r="B23" s="519">
        <v>8</v>
      </c>
      <c r="C23" s="520"/>
      <c r="D23" s="309">
        <v>0</v>
      </c>
      <c r="E23" s="309">
        <v>0</v>
      </c>
      <c r="F23" s="309">
        <v>0</v>
      </c>
      <c r="G23" s="309">
        <v>0</v>
      </c>
      <c r="H23" s="309">
        <v>0</v>
      </c>
      <c r="I23" s="309">
        <v>0</v>
      </c>
      <c r="J23" s="309">
        <v>0</v>
      </c>
      <c r="K23" s="309">
        <v>0</v>
      </c>
      <c r="L23" s="309">
        <v>0</v>
      </c>
      <c r="M23" s="309">
        <v>0</v>
      </c>
      <c r="N23" s="309">
        <v>0</v>
      </c>
      <c r="O23" s="521"/>
      <c r="P23" s="309">
        <v>0</v>
      </c>
      <c r="Q23" s="309">
        <v>0</v>
      </c>
      <c r="R23" s="309">
        <v>0</v>
      </c>
      <c r="S23" s="309">
        <v>0</v>
      </c>
      <c r="T23" s="500">
        <v>0</v>
      </c>
      <c r="U23" s="309">
        <v>0</v>
      </c>
      <c r="V23" s="309">
        <v>0</v>
      </c>
      <c r="W23" s="309">
        <v>0</v>
      </c>
      <c r="X23" s="521"/>
      <c r="Y23" s="309">
        <v>0</v>
      </c>
      <c r="Z23" s="309">
        <v>0</v>
      </c>
      <c r="AA23" s="500">
        <v>0</v>
      </c>
      <c r="AB23" s="309">
        <v>0</v>
      </c>
      <c r="AC23" s="507">
        <v>8</v>
      </c>
      <c r="AD23" s="522" t="s">
        <v>165</v>
      </c>
      <c r="AE23" s="523"/>
      <c r="AF23" s="307">
        <v>0</v>
      </c>
    </row>
    <row r="24" spans="1:32" s="524" customFormat="1" ht="33" customHeight="1">
      <c r="A24" s="518" t="s">
        <v>134</v>
      </c>
      <c r="B24" s="519">
        <v>9</v>
      </c>
      <c r="C24" s="520"/>
      <c r="D24" s="309">
        <v>0</v>
      </c>
      <c r="E24" s="309">
        <v>0</v>
      </c>
      <c r="F24" s="309">
        <v>0</v>
      </c>
      <c r="G24" s="309">
        <v>0</v>
      </c>
      <c r="H24" s="309">
        <v>0</v>
      </c>
      <c r="I24" s="309">
        <v>0</v>
      </c>
      <c r="J24" s="309">
        <v>0</v>
      </c>
      <c r="K24" s="309">
        <v>106.275274</v>
      </c>
      <c r="L24" s="309">
        <v>106.275274</v>
      </c>
      <c r="M24" s="309">
        <v>106.12136255</v>
      </c>
      <c r="N24" s="309">
        <v>99.85517661427059</v>
      </c>
      <c r="O24" s="521">
        <v>2</v>
      </c>
      <c r="P24" s="309">
        <v>1.0500000000000001E-2</v>
      </c>
      <c r="Q24" s="309">
        <v>9.8800027558621027E-3</v>
      </c>
      <c r="R24" s="309">
        <v>0.14341144999999539</v>
      </c>
      <c r="S24" s="309">
        <v>0.13494338297353661</v>
      </c>
      <c r="T24" s="500">
        <v>106.275274</v>
      </c>
      <c r="U24" s="309">
        <v>106.275274</v>
      </c>
      <c r="V24" s="309">
        <v>106.12136255</v>
      </c>
      <c r="W24" s="309">
        <v>99.85517661427059</v>
      </c>
      <c r="X24" s="521">
        <v>2</v>
      </c>
      <c r="Y24" s="309">
        <v>1.0500000000000001E-2</v>
      </c>
      <c r="Z24" s="309">
        <v>9.8800027558621027E-3</v>
      </c>
      <c r="AA24" s="500">
        <v>0.14341144999999539</v>
      </c>
      <c r="AB24" s="309">
        <v>0.13494338297353661</v>
      </c>
      <c r="AC24" s="507">
        <v>9</v>
      </c>
      <c r="AD24" s="522" t="s">
        <v>168</v>
      </c>
      <c r="AE24" s="523"/>
      <c r="AF24" s="307">
        <v>0</v>
      </c>
    </row>
    <row r="25" spans="1:32" s="525" customFormat="1" ht="33" customHeight="1">
      <c r="A25" s="518" t="s">
        <v>134</v>
      </c>
      <c r="B25" s="519">
        <v>10</v>
      </c>
      <c r="C25" s="520"/>
      <c r="D25" s="309">
        <v>0</v>
      </c>
      <c r="E25" s="309">
        <v>0</v>
      </c>
      <c r="F25" s="309">
        <v>0</v>
      </c>
      <c r="G25" s="309">
        <v>0</v>
      </c>
      <c r="H25" s="309">
        <v>0</v>
      </c>
      <c r="I25" s="309">
        <v>0</v>
      </c>
      <c r="J25" s="309">
        <v>0</v>
      </c>
      <c r="K25" s="309">
        <v>532.25673800000004</v>
      </c>
      <c r="L25" s="309">
        <v>532.25673800000004</v>
      </c>
      <c r="M25" s="309">
        <v>407.60386512999992</v>
      </c>
      <c r="N25" s="309">
        <v>76.580310972033175</v>
      </c>
      <c r="O25" s="521">
        <v>4</v>
      </c>
      <c r="P25" s="309">
        <v>120.44564285999999</v>
      </c>
      <c r="Q25" s="309">
        <v>22.629237783364609</v>
      </c>
      <c r="R25" s="309">
        <v>4.2072300100001314</v>
      </c>
      <c r="S25" s="309">
        <v>0.79045124460221128</v>
      </c>
      <c r="T25" s="500">
        <v>532.25673800000004</v>
      </c>
      <c r="U25" s="309">
        <v>532.25673800000004</v>
      </c>
      <c r="V25" s="309">
        <v>407.60386512999992</v>
      </c>
      <c r="W25" s="309">
        <v>76.580310972033175</v>
      </c>
      <c r="X25" s="521">
        <v>4</v>
      </c>
      <c r="Y25" s="309">
        <v>120.44564285999999</v>
      </c>
      <c r="Z25" s="309">
        <v>22.629237783364609</v>
      </c>
      <c r="AA25" s="500">
        <v>4.2072300100001314</v>
      </c>
      <c r="AB25" s="309">
        <v>0.79045124460221128</v>
      </c>
      <c r="AC25" s="507">
        <v>10</v>
      </c>
      <c r="AD25" s="522" t="s">
        <v>163</v>
      </c>
      <c r="AE25" s="523"/>
      <c r="AF25" s="307">
        <v>-8.5265128291212022E-14</v>
      </c>
    </row>
    <row r="26" spans="1:32" s="524" customFormat="1" ht="33" customHeight="1">
      <c r="A26" s="518" t="s">
        <v>134</v>
      </c>
      <c r="B26" s="519">
        <v>11</v>
      </c>
      <c r="C26" s="520"/>
      <c r="D26" s="309">
        <v>0</v>
      </c>
      <c r="E26" s="309">
        <v>0</v>
      </c>
      <c r="F26" s="309">
        <v>0</v>
      </c>
      <c r="G26" s="309">
        <v>0</v>
      </c>
      <c r="H26" s="309">
        <v>0</v>
      </c>
      <c r="I26" s="309">
        <v>0</v>
      </c>
      <c r="J26" s="309">
        <v>0</v>
      </c>
      <c r="K26" s="309">
        <v>1142.271575</v>
      </c>
      <c r="L26" s="309">
        <v>1142.271575</v>
      </c>
      <c r="M26" s="309">
        <v>684.1356548199999</v>
      </c>
      <c r="N26" s="309">
        <v>59.892557058508608</v>
      </c>
      <c r="O26" s="521">
        <v>5</v>
      </c>
      <c r="P26" s="309">
        <v>455.37129312999997</v>
      </c>
      <c r="Q26" s="309">
        <v>39.865414065827558</v>
      </c>
      <c r="R26" s="309">
        <v>2.7646270500001151</v>
      </c>
      <c r="S26" s="309">
        <v>0.2420288756638381</v>
      </c>
      <c r="T26" s="500">
        <v>1142.271575</v>
      </c>
      <c r="U26" s="309">
        <v>1142.271575</v>
      </c>
      <c r="V26" s="309">
        <v>684.1356548199999</v>
      </c>
      <c r="W26" s="309">
        <v>59.892557058508608</v>
      </c>
      <c r="X26" s="521">
        <v>5</v>
      </c>
      <c r="Y26" s="309">
        <v>455.37129312999997</v>
      </c>
      <c r="Z26" s="309">
        <v>39.865414065827558</v>
      </c>
      <c r="AA26" s="500">
        <v>2.7646270500001151</v>
      </c>
      <c r="AB26" s="309">
        <v>0.2420288756638381</v>
      </c>
      <c r="AC26" s="507">
        <v>11</v>
      </c>
      <c r="AD26" s="522" t="s">
        <v>167</v>
      </c>
      <c r="AE26" s="523"/>
      <c r="AF26" s="307">
        <v>5.6843418860808015E-14</v>
      </c>
    </row>
    <row r="27" spans="1:32" s="524" customFormat="1" ht="33" customHeight="1">
      <c r="A27" s="518" t="s">
        <v>134</v>
      </c>
      <c r="B27" s="519">
        <v>12</v>
      </c>
      <c r="C27" s="520"/>
      <c r="D27" s="309">
        <v>0</v>
      </c>
      <c r="E27" s="309">
        <v>0</v>
      </c>
      <c r="F27" s="309">
        <v>0</v>
      </c>
      <c r="G27" s="309">
        <v>0</v>
      </c>
      <c r="H27" s="309">
        <v>0</v>
      </c>
      <c r="I27" s="309">
        <v>0</v>
      </c>
      <c r="J27" s="309">
        <v>0</v>
      </c>
      <c r="K27" s="309">
        <v>282.35148700000002</v>
      </c>
      <c r="L27" s="309">
        <v>282.35148700000002</v>
      </c>
      <c r="M27" s="309">
        <v>282.23517606000001</v>
      </c>
      <c r="N27" s="309">
        <v>99.958806329927341</v>
      </c>
      <c r="O27" s="521">
        <v>1</v>
      </c>
      <c r="P27" s="309">
        <v>0</v>
      </c>
      <c r="Q27" s="309">
        <v>0</v>
      </c>
      <c r="R27" s="309">
        <v>0.1163109400000053</v>
      </c>
      <c r="S27" s="309">
        <v>4.1193670072651428E-2</v>
      </c>
      <c r="T27" s="500">
        <v>282.35148700000002</v>
      </c>
      <c r="U27" s="309">
        <v>282.35148700000002</v>
      </c>
      <c r="V27" s="309">
        <v>282.23517606000001</v>
      </c>
      <c r="W27" s="309">
        <v>99.958806329927341</v>
      </c>
      <c r="X27" s="521">
        <v>1</v>
      </c>
      <c r="Y27" s="309">
        <v>0</v>
      </c>
      <c r="Z27" s="309">
        <v>0</v>
      </c>
      <c r="AA27" s="500">
        <v>0.1163109400000053</v>
      </c>
      <c r="AB27" s="309">
        <v>4.1193670072651428E-2</v>
      </c>
      <c r="AC27" s="507">
        <v>12</v>
      </c>
      <c r="AD27" s="522" t="s">
        <v>160</v>
      </c>
      <c r="AE27" s="523"/>
      <c r="AF27" s="307">
        <v>5.6843418860808015E-14</v>
      </c>
    </row>
    <row r="28" spans="1:32" s="525" customFormat="1" ht="33" customHeight="1">
      <c r="A28" s="518" t="s">
        <v>134</v>
      </c>
      <c r="B28" s="519">
        <v>13</v>
      </c>
      <c r="C28" s="520"/>
      <c r="D28" s="309">
        <v>0</v>
      </c>
      <c r="E28" s="309">
        <v>0</v>
      </c>
      <c r="F28" s="309">
        <v>0</v>
      </c>
      <c r="G28" s="309">
        <v>0</v>
      </c>
      <c r="H28" s="309">
        <v>0</v>
      </c>
      <c r="I28" s="309">
        <v>0</v>
      </c>
      <c r="J28" s="309">
        <v>0</v>
      </c>
      <c r="K28" s="309">
        <v>85.613646000000003</v>
      </c>
      <c r="L28" s="309">
        <v>85.613646000000003</v>
      </c>
      <c r="M28" s="309">
        <v>85.469640009999992</v>
      </c>
      <c r="N28" s="309">
        <v>99.831795517737888</v>
      </c>
      <c r="O28" s="521">
        <v>3</v>
      </c>
      <c r="P28" s="309">
        <v>0</v>
      </c>
      <c r="Q28" s="309">
        <v>0</v>
      </c>
      <c r="R28" s="309">
        <v>0.1440059900000108</v>
      </c>
      <c r="S28" s="309">
        <v>0.16820448226210433</v>
      </c>
      <c r="T28" s="500">
        <v>85.613646000000003</v>
      </c>
      <c r="U28" s="309">
        <v>85.613646000000003</v>
      </c>
      <c r="V28" s="309">
        <v>85.469640009999992</v>
      </c>
      <c r="W28" s="309">
        <v>99.831795517737888</v>
      </c>
      <c r="X28" s="521">
        <v>3</v>
      </c>
      <c r="Y28" s="309">
        <v>0</v>
      </c>
      <c r="Z28" s="309">
        <v>0</v>
      </c>
      <c r="AA28" s="500">
        <v>0.1440059900000108</v>
      </c>
      <c r="AB28" s="309">
        <v>0.16820448226210433</v>
      </c>
      <c r="AC28" s="507">
        <v>13</v>
      </c>
      <c r="AD28" s="522" t="s">
        <v>161</v>
      </c>
      <c r="AE28" s="523"/>
      <c r="AF28" s="307">
        <v>-1.4210854715202004E-14</v>
      </c>
    </row>
    <row r="29" spans="1:32" s="524" customFormat="1" ht="33" customHeight="1">
      <c r="A29" s="518" t="s">
        <v>134</v>
      </c>
      <c r="B29" s="519">
        <v>14</v>
      </c>
      <c r="C29" s="520"/>
      <c r="D29" s="309">
        <v>0</v>
      </c>
      <c r="E29" s="309">
        <v>0</v>
      </c>
      <c r="F29" s="309">
        <v>0</v>
      </c>
      <c r="G29" s="309">
        <v>0</v>
      </c>
      <c r="H29" s="309">
        <v>0</v>
      </c>
      <c r="I29" s="309">
        <v>0</v>
      </c>
      <c r="J29" s="309">
        <v>0</v>
      </c>
      <c r="K29" s="309">
        <v>0</v>
      </c>
      <c r="L29" s="309">
        <v>0</v>
      </c>
      <c r="M29" s="309">
        <v>0</v>
      </c>
      <c r="N29" s="309">
        <v>0</v>
      </c>
      <c r="O29" s="521"/>
      <c r="P29" s="309">
        <v>0</v>
      </c>
      <c r="Q29" s="309">
        <v>0</v>
      </c>
      <c r="R29" s="309">
        <v>0</v>
      </c>
      <c r="S29" s="309">
        <v>0</v>
      </c>
      <c r="T29" s="500">
        <v>0</v>
      </c>
      <c r="U29" s="309">
        <v>0</v>
      </c>
      <c r="V29" s="309">
        <v>0</v>
      </c>
      <c r="W29" s="309">
        <v>0</v>
      </c>
      <c r="X29" s="521"/>
      <c r="Y29" s="309">
        <v>0</v>
      </c>
      <c r="Z29" s="309">
        <v>0</v>
      </c>
      <c r="AA29" s="500">
        <v>0</v>
      </c>
      <c r="AB29" s="309">
        <v>0</v>
      </c>
      <c r="AC29" s="507">
        <v>14</v>
      </c>
      <c r="AD29" s="522" t="s">
        <v>166</v>
      </c>
      <c r="AE29" s="523"/>
      <c r="AF29" s="307">
        <v>0</v>
      </c>
    </row>
    <row r="30" spans="1:32" s="525" customFormat="1" ht="33" customHeight="1">
      <c r="A30" s="518" t="s">
        <v>134</v>
      </c>
      <c r="B30" s="519">
        <v>15</v>
      </c>
      <c r="C30" s="520"/>
      <c r="D30" s="309">
        <v>0</v>
      </c>
      <c r="E30" s="309">
        <v>0</v>
      </c>
      <c r="F30" s="309">
        <v>0</v>
      </c>
      <c r="G30" s="309">
        <v>0</v>
      </c>
      <c r="H30" s="309">
        <v>0</v>
      </c>
      <c r="I30" s="309">
        <v>0</v>
      </c>
      <c r="J30" s="309">
        <v>0</v>
      </c>
      <c r="K30" s="309">
        <v>0</v>
      </c>
      <c r="L30" s="309">
        <v>0</v>
      </c>
      <c r="M30" s="309">
        <v>0</v>
      </c>
      <c r="N30" s="309">
        <v>0</v>
      </c>
      <c r="O30" s="521"/>
      <c r="P30" s="309">
        <v>0</v>
      </c>
      <c r="Q30" s="309">
        <v>0</v>
      </c>
      <c r="R30" s="309">
        <v>0</v>
      </c>
      <c r="S30" s="309">
        <v>0</v>
      </c>
      <c r="T30" s="500">
        <v>0</v>
      </c>
      <c r="U30" s="309">
        <v>0</v>
      </c>
      <c r="V30" s="309">
        <v>0</v>
      </c>
      <c r="W30" s="309">
        <v>0</v>
      </c>
      <c r="X30" s="521"/>
      <c r="Y30" s="309">
        <v>0</v>
      </c>
      <c r="Z30" s="309">
        <v>0</v>
      </c>
      <c r="AA30" s="500">
        <v>0</v>
      </c>
      <c r="AB30" s="309">
        <v>0</v>
      </c>
      <c r="AC30" s="507">
        <v>15</v>
      </c>
      <c r="AD30" s="522" t="s">
        <v>164</v>
      </c>
      <c r="AE30" s="523"/>
      <c r="AF30" s="307">
        <v>0</v>
      </c>
    </row>
    <row r="31" spans="1:32" s="525" customFormat="1" ht="33" customHeight="1">
      <c r="A31" s="518" t="s">
        <v>134</v>
      </c>
      <c r="B31" s="519">
        <v>16</v>
      </c>
      <c r="C31" s="520"/>
      <c r="D31" s="309">
        <v>0</v>
      </c>
      <c r="E31" s="309">
        <v>0</v>
      </c>
      <c r="F31" s="309">
        <v>0</v>
      </c>
      <c r="G31" s="309">
        <v>0</v>
      </c>
      <c r="H31" s="309">
        <v>0</v>
      </c>
      <c r="I31" s="309">
        <v>0</v>
      </c>
      <c r="J31" s="309">
        <v>0</v>
      </c>
      <c r="K31" s="309">
        <v>0</v>
      </c>
      <c r="L31" s="309">
        <v>0</v>
      </c>
      <c r="M31" s="309">
        <v>0</v>
      </c>
      <c r="N31" s="309">
        <v>0</v>
      </c>
      <c r="O31" s="521"/>
      <c r="P31" s="309">
        <v>0</v>
      </c>
      <c r="Q31" s="309">
        <v>0</v>
      </c>
      <c r="R31" s="309">
        <v>0</v>
      </c>
      <c r="S31" s="309">
        <v>0</v>
      </c>
      <c r="T31" s="500">
        <v>0</v>
      </c>
      <c r="U31" s="309">
        <v>0</v>
      </c>
      <c r="V31" s="309">
        <v>0</v>
      </c>
      <c r="W31" s="309">
        <v>0</v>
      </c>
      <c r="X31" s="521"/>
      <c r="Y31" s="309">
        <v>0</v>
      </c>
      <c r="Z31" s="309">
        <v>0</v>
      </c>
      <c r="AA31" s="500">
        <v>0</v>
      </c>
      <c r="AB31" s="309">
        <v>0</v>
      </c>
      <c r="AC31" s="507">
        <v>16</v>
      </c>
      <c r="AD31" s="522" t="s">
        <v>159</v>
      </c>
      <c r="AE31" s="523"/>
      <c r="AF31" s="307">
        <v>0</v>
      </c>
    </row>
    <row r="32" spans="1:32" s="524" customFormat="1" ht="33" customHeight="1">
      <c r="A32" s="518" t="s">
        <v>134</v>
      </c>
      <c r="B32" s="519">
        <v>17</v>
      </c>
      <c r="C32" s="520"/>
      <c r="D32" s="309">
        <v>0</v>
      </c>
      <c r="E32" s="309">
        <v>0</v>
      </c>
      <c r="F32" s="309">
        <v>0</v>
      </c>
      <c r="G32" s="309">
        <v>0</v>
      </c>
      <c r="H32" s="309">
        <v>0</v>
      </c>
      <c r="I32" s="309">
        <v>0</v>
      </c>
      <c r="J32" s="309">
        <v>0</v>
      </c>
      <c r="K32" s="309">
        <v>0</v>
      </c>
      <c r="L32" s="309">
        <v>0</v>
      </c>
      <c r="M32" s="309">
        <v>0</v>
      </c>
      <c r="N32" s="309">
        <v>0</v>
      </c>
      <c r="O32" s="521"/>
      <c r="P32" s="309">
        <v>0</v>
      </c>
      <c r="Q32" s="309">
        <v>0</v>
      </c>
      <c r="R32" s="309">
        <v>0</v>
      </c>
      <c r="S32" s="309">
        <v>0</v>
      </c>
      <c r="T32" s="500">
        <v>0</v>
      </c>
      <c r="U32" s="309">
        <v>0</v>
      </c>
      <c r="V32" s="309">
        <v>0</v>
      </c>
      <c r="W32" s="309">
        <v>0</v>
      </c>
      <c r="X32" s="521"/>
      <c r="Y32" s="309">
        <v>0</v>
      </c>
      <c r="Z32" s="309">
        <v>0</v>
      </c>
      <c r="AA32" s="500">
        <v>0</v>
      </c>
      <c r="AB32" s="309">
        <v>0</v>
      </c>
      <c r="AC32" s="507">
        <v>17</v>
      </c>
      <c r="AD32" s="522" t="s">
        <v>170</v>
      </c>
      <c r="AE32" s="523"/>
      <c r="AF32" s="307">
        <v>0</v>
      </c>
    </row>
    <row r="33" spans="1:32" s="525" customFormat="1" ht="40.5" customHeight="1">
      <c r="A33" s="526" t="s">
        <v>151</v>
      </c>
      <c r="B33" s="527"/>
      <c r="C33" s="528"/>
      <c r="D33" s="529"/>
      <c r="E33" s="529"/>
      <c r="F33" s="529"/>
      <c r="G33" s="529"/>
      <c r="H33" s="529"/>
      <c r="I33" s="529"/>
      <c r="J33" s="529"/>
      <c r="K33" s="529"/>
      <c r="L33" s="529"/>
      <c r="M33" s="529"/>
      <c r="N33" s="529"/>
      <c r="O33" s="530"/>
      <c r="P33" s="529"/>
      <c r="Q33" s="529"/>
      <c r="R33" s="529"/>
      <c r="S33" s="529"/>
      <c r="T33" s="509"/>
      <c r="U33" s="529"/>
      <c r="V33" s="529"/>
      <c r="W33" s="529"/>
      <c r="X33" s="530"/>
      <c r="Y33" s="529"/>
      <c r="Z33" s="531"/>
      <c r="AA33" s="531"/>
      <c r="AB33" s="529"/>
      <c r="AC33" s="507"/>
      <c r="AD33" s="532"/>
      <c r="AE33" s="524"/>
      <c r="AF33" s="307">
        <v>0</v>
      </c>
    </row>
    <row r="34" spans="1:32" s="525" customFormat="1" ht="18.75" customHeight="1">
      <c r="A34" s="525" t="s">
        <v>173</v>
      </c>
      <c r="B34" s="527"/>
      <c r="C34" s="528"/>
      <c r="D34" s="529"/>
      <c r="E34" s="529"/>
      <c r="F34" s="529"/>
      <c r="G34" s="529"/>
      <c r="H34" s="529"/>
      <c r="I34" s="529"/>
      <c r="J34" s="529"/>
      <c r="K34" s="529"/>
      <c r="M34" s="529"/>
      <c r="N34" s="529"/>
      <c r="O34" s="530"/>
      <c r="P34" s="529"/>
      <c r="Q34" s="529"/>
      <c r="R34" s="529"/>
      <c r="S34" s="529"/>
      <c r="T34" s="509"/>
      <c r="U34" s="529"/>
      <c r="V34" s="529"/>
      <c r="W34" s="529"/>
      <c r="X34" s="530"/>
      <c r="Y34" s="529"/>
      <c r="Z34" s="531"/>
      <c r="AA34" s="531"/>
      <c r="AB34" s="529"/>
      <c r="AC34" s="507"/>
      <c r="AD34" s="532"/>
      <c r="AE34" s="524"/>
      <c r="AF34" s="307">
        <v>0</v>
      </c>
    </row>
    <row r="35" spans="1:32" s="525" customFormat="1" ht="8.25" hidden="1" customHeight="1">
      <c r="B35" s="527"/>
      <c r="C35" s="528"/>
      <c r="D35" s="529"/>
      <c r="E35" s="529"/>
      <c r="F35" s="529"/>
      <c r="G35" s="529"/>
      <c r="H35" s="529"/>
      <c r="I35" s="529"/>
      <c r="J35" s="529"/>
      <c r="K35" s="529"/>
      <c r="L35" s="529"/>
      <c r="M35" s="529"/>
      <c r="N35" s="529"/>
      <c r="O35" s="530"/>
      <c r="P35" s="529"/>
      <c r="Q35" s="529"/>
      <c r="R35" s="529"/>
      <c r="S35" s="529"/>
      <c r="T35" s="509"/>
      <c r="U35" s="529"/>
      <c r="V35" s="529"/>
      <c r="W35" s="529"/>
      <c r="X35" s="530"/>
      <c r="Y35" s="529"/>
      <c r="Z35" s="531"/>
      <c r="AA35" s="531"/>
      <c r="AB35" s="529"/>
      <c r="AC35" s="507"/>
      <c r="AD35" s="532"/>
      <c r="AE35" s="524"/>
      <c r="AF35" s="307">
        <v>0</v>
      </c>
    </row>
    <row r="36" spans="1:32" s="510" customFormat="1" ht="27" customHeight="1">
      <c r="A36" s="533" t="s">
        <v>16</v>
      </c>
      <c r="B36" s="534"/>
      <c r="C36" s="535"/>
      <c r="D36" s="536">
        <v>0</v>
      </c>
      <c r="E36" s="536">
        <v>0</v>
      </c>
      <c r="F36" s="536">
        <v>0</v>
      </c>
      <c r="G36" s="536">
        <v>0</v>
      </c>
      <c r="H36" s="536">
        <v>0</v>
      </c>
      <c r="I36" s="536">
        <v>0</v>
      </c>
      <c r="J36" s="536">
        <v>0</v>
      </c>
      <c r="K36" s="536">
        <v>263.096</v>
      </c>
      <c r="L36" s="536">
        <v>263.096</v>
      </c>
      <c r="M36" s="536">
        <v>201.41936919999998</v>
      </c>
      <c r="N36" s="536">
        <v>76.557366588621633</v>
      </c>
      <c r="O36" s="537"/>
      <c r="P36" s="536">
        <v>26.426884170000001</v>
      </c>
      <c r="Q36" s="536">
        <v>10.044578469456017</v>
      </c>
      <c r="R36" s="536">
        <v>35.249746630000026</v>
      </c>
      <c r="S36" s="536">
        <v>13.39805494192235</v>
      </c>
      <c r="T36" s="500">
        <v>263.096</v>
      </c>
      <c r="U36" s="536">
        <v>263.096</v>
      </c>
      <c r="V36" s="536">
        <v>201.41936919999998</v>
      </c>
      <c r="W36" s="536">
        <v>76.557366588621633</v>
      </c>
      <c r="X36" s="537"/>
      <c r="Y36" s="536">
        <v>26.426884170000001</v>
      </c>
      <c r="Z36" s="536">
        <v>10.044578469456017</v>
      </c>
      <c r="AA36" s="536">
        <v>35.249746630000026</v>
      </c>
      <c r="AB36" s="536">
        <v>13.39805494192235</v>
      </c>
      <c r="AC36" s="507"/>
      <c r="AD36" s="517"/>
      <c r="AE36" s="509"/>
      <c r="AF36" s="307">
        <v>0</v>
      </c>
    </row>
    <row r="37" spans="1:32" s="525" customFormat="1" ht="33" hidden="1" customHeight="1">
      <c r="A37" s="538" t="s">
        <v>135</v>
      </c>
      <c r="B37" s="539"/>
      <c r="C37" s="540">
        <v>1</v>
      </c>
      <c r="D37" s="541">
        <v>0</v>
      </c>
      <c r="E37" s="541">
        <v>0</v>
      </c>
      <c r="F37" s="541">
        <v>0</v>
      </c>
      <c r="G37" s="541">
        <v>0</v>
      </c>
      <c r="H37" s="541">
        <v>0</v>
      </c>
      <c r="I37" s="541">
        <v>0</v>
      </c>
      <c r="J37" s="541">
        <v>0</v>
      </c>
      <c r="K37" s="541">
        <v>0</v>
      </c>
      <c r="L37" s="541">
        <v>0</v>
      </c>
      <c r="M37" s="541">
        <v>0</v>
      </c>
      <c r="N37" s="541">
        <v>0</v>
      </c>
      <c r="O37" s="542"/>
      <c r="P37" s="541">
        <v>0</v>
      </c>
      <c r="Q37" s="541">
        <v>0</v>
      </c>
      <c r="R37" s="541">
        <v>0</v>
      </c>
      <c r="S37" s="541">
        <v>0</v>
      </c>
      <c r="T37" s="500">
        <v>0</v>
      </c>
      <c r="U37" s="541">
        <v>0</v>
      </c>
      <c r="V37" s="541">
        <v>0</v>
      </c>
      <c r="W37" s="541">
        <v>0</v>
      </c>
      <c r="X37" s="542"/>
      <c r="Y37" s="541">
        <v>0</v>
      </c>
      <c r="Z37" s="541">
        <v>0</v>
      </c>
      <c r="AA37" s="543">
        <v>0</v>
      </c>
      <c r="AB37" s="541">
        <v>0</v>
      </c>
      <c r="AC37" s="507">
        <v>1</v>
      </c>
      <c r="AD37" s="532"/>
      <c r="AE37" s="524"/>
      <c r="AF37" s="307">
        <v>0</v>
      </c>
    </row>
    <row r="38" spans="1:32" s="525" customFormat="1" ht="33" customHeight="1">
      <c r="A38" s="538" t="s">
        <v>19</v>
      </c>
      <c r="B38" s="539"/>
      <c r="C38" s="540">
        <v>1</v>
      </c>
      <c r="D38" s="541">
        <v>0</v>
      </c>
      <c r="E38" s="541">
        <v>0</v>
      </c>
      <c r="F38" s="541">
        <v>0</v>
      </c>
      <c r="G38" s="541">
        <v>0</v>
      </c>
      <c r="H38" s="541">
        <v>0</v>
      </c>
      <c r="I38" s="541">
        <v>0</v>
      </c>
      <c r="J38" s="541">
        <v>0</v>
      </c>
      <c r="K38" s="541">
        <v>0</v>
      </c>
      <c r="L38" s="541">
        <v>0</v>
      </c>
      <c r="M38" s="541">
        <v>0</v>
      </c>
      <c r="N38" s="541">
        <v>0</v>
      </c>
      <c r="O38" s="542"/>
      <c r="P38" s="541">
        <v>0</v>
      </c>
      <c r="Q38" s="541">
        <v>0</v>
      </c>
      <c r="R38" s="541">
        <v>0</v>
      </c>
      <c r="S38" s="541">
        <v>0</v>
      </c>
      <c r="T38" s="500">
        <v>0</v>
      </c>
      <c r="U38" s="541">
        <v>0</v>
      </c>
      <c r="V38" s="541">
        <v>0</v>
      </c>
      <c r="W38" s="541">
        <v>0</v>
      </c>
      <c r="X38" s="542"/>
      <c r="Y38" s="541">
        <v>0</v>
      </c>
      <c r="Z38" s="541">
        <v>0</v>
      </c>
      <c r="AA38" s="543">
        <v>0</v>
      </c>
      <c r="AB38" s="541">
        <v>0</v>
      </c>
      <c r="AC38" s="507">
        <v>2</v>
      </c>
      <c r="AD38" s="532" t="s">
        <v>174</v>
      </c>
      <c r="AE38" s="524"/>
      <c r="AF38" s="307">
        <v>0</v>
      </c>
    </row>
    <row r="39" spans="1:32" s="525" customFormat="1" ht="33" customHeight="1">
      <c r="A39" s="538" t="s">
        <v>20</v>
      </c>
      <c r="B39" s="539"/>
      <c r="C39" s="540">
        <v>2</v>
      </c>
      <c r="D39" s="541">
        <v>0</v>
      </c>
      <c r="E39" s="541">
        <v>0</v>
      </c>
      <c r="F39" s="541">
        <v>0</v>
      </c>
      <c r="G39" s="541">
        <v>0</v>
      </c>
      <c r="H39" s="541">
        <v>0</v>
      </c>
      <c r="I39" s="541">
        <v>0</v>
      </c>
      <c r="J39" s="541">
        <v>0</v>
      </c>
      <c r="K39" s="541">
        <v>0</v>
      </c>
      <c r="L39" s="541">
        <v>0</v>
      </c>
      <c r="M39" s="541">
        <v>0</v>
      </c>
      <c r="N39" s="541">
        <v>0</v>
      </c>
      <c r="O39" s="542"/>
      <c r="P39" s="541">
        <v>0</v>
      </c>
      <c r="Q39" s="541">
        <v>0</v>
      </c>
      <c r="R39" s="541">
        <v>0</v>
      </c>
      <c r="S39" s="541">
        <v>0</v>
      </c>
      <c r="T39" s="500">
        <v>0</v>
      </c>
      <c r="U39" s="541">
        <v>0</v>
      </c>
      <c r="V39" s="541">
        <v>0</v>
      </c>
      <c r="W39" s="541">
        <v>0</v>
      </c>
      <c r="X39" s="542"/>
      <c r="Y39" s="541">
        <v>0</v>
      </c>
      <c r="Z39" s="541">
        <v>0</v>
      </c>
      <c r="AA39" s="543">
        <v>0</v>
      </c>
      <c r="AB39" s="541">
        <v>0</v>
      </c>
      <c r="AC39" s="507">
        <v>3</v>
      </c>
      <c r="AD39" s="532" t="s">
        <v>175</v>
      </c>
      <c r="AE39" s="524"/>
      <c r="AF39" s="307">
        <v>35.249746630000026</v>
      </c>
    </row>
    <row r="40" spans="1:32" s="525" customFormat="1" ht="33" customHeight="1">
      <c r="A40" s="538" t="s">
        <v>21</v>
      </c>
      <c r="B40" s="539"/>
      <c r="C40" s="540">
        <v>3</v>
      </c>
      <c r="D40" s="541">
        <v>0</v>
      </c>
      <c r="E40" s="541">
        <v>0</v>
      </c>
      <c r="F40" s="541">
        <v>0</v>
      </c>
      <c r="G40" s="541">
        <v>0</v>
      </c>
      <c r="H40" s="541">
        <v>0</v>
      </c>
      <c r="I40" s="541">
        <v>0</v>
      </c>
      <c r="J40" s="541">
        <v>0</v>
      </c>
      <c r="K40" s="541">
        <v>0</v>
      </c>
      <c r="L40" s="541">
        <v>0</v>
      </c>
      <c r="M40" s="541">
        <v>0</v>
      </c>
      <c r="N40" s="541">
        <v>0</v>
      </c>
      <c r="O40" s="542"/>
      <c r="P40" s="541">
        <v>0</v>
      </c>
      <c r="Q40" s="541">
        <v>0</v>
      </c>
      <c r="R40" s="541">
        <v>0</v>
      </c>
      <c r="S40" s="541">
        <v>0</v>
      </c>
      <c r="T40" s="500">
        <v>0</v>
      </c>
      <c r="U40" s="541">
        <v>0</v>
      </c>
      <c r="V40" s="541">
        <v>0</v>
      </c>
      <c r="W40" s="541">
        <v>0</v>
      </c>
      <c r="X40" s="542"/>
      <c r="Y40" s="541">
        <v>0</v>
      </c>
      <c r="Z40" s="541">
        <v>0</v>
      </c>
      <c r="AA40" s="543">
        <v>0</v>
      </c>
      <c r="AB40" s="541">
        <v>0</v>
      </c>
      <c r="AC40" s="507">
        <v>4</v>
      </c>
      <c r="AD40" s="532" t="s">
        <v>176</v>
      </c>
      <c r="AE40" s="524"/>
      <c r="AF40" s="307">
        <v>0</v>
      </c>
    </row>
    <row r="41" spans="1:32" s="525" customFormat="1" ht="33" customHeight="1">
      <c r="A41" s="538" t="s">
        <v>136</v>
      </c>
      <c r="B41" s="539"/>
      <c r="C41" s="540">
        <v>4</v>
      </c>
      <c r="D41" s="541">
        <v>0</v>
      </c>
      <c r="E41" s="541">
        <v>0</v>
      </c>
      <c r="F41" s="541">
        <v>0</v>
      </c>
      <c r="G41" s="541">
        <v>0</v>
      </c>
      <c r="H41" s="541">
        <v>0</v>
      </c>
      <c r="I41" s="541">
        <v>0</v>
      </c>
      <c r="J41" s="541">
        <v>0</v>
      </c>
      <c r="K41" s="541">
        <v>0</v>
      </c>
      <c r="L41" s="541">
        <v>0</v>
      </c>
      <c r="M41" s="541">
        <v>0</v>
      </c>
      <c r="N41" s="541">
        <v>0</v>
      </c>
      <c r="O41" s="542"/>
      <c r="P41" s="541">
        <v>0</v>
      </c>
      <c r="Q41" s="541">
        <v>0</v>
      </c>
      <c r="R41" s="541">
        <v>0</v>
      </c>
      <c r="S41" s="541">
        <v>0</v>
      </c>
      <c r="T41" s="500">
        <v>0</v>
      </c>
      <c r="U41" s="541">
        <v>0</v>
      </c>
      <c r="V41" s="541">
        <v>0</v>
      </c>
      <c r="W41" s="541">
        <v>0</v>
      </c>
      <c r="X41" s="542"/>
      <c r="Y41" s="541">
        <v>0</v>
      </c>
      <c r="Z41" s="541">
        <v>0</v>
      </c>
      <c r="AA41" s="543">
        <v>0</v>
      </c>
      <c r="AB41" s="541">
        <v>0</v>
      </c>
      <c r="AC41" s="507">
        <v>5</v>
      </c>
      <c r="AD41" s="532" t="s">
        <v>177</v>
      </c>
      <c r="AE41" s="524"/>
      <c r="AF41" s="307">
        <v>0</v>
      </c>
    </row>
    <row r="42" spans="1:32" s="525" customFormat="1" ht="33" customHeight="1">
      <c r="A42" s="538" t="s">
        <v>13</v>
      </c>
      <c r="B42" s="539"/>
      <c r="C42" s="540">
        <v>5</v>
      </c>
      <c r="D42" s="541">
        <v>0</v>
      </c>
      <c r="E42" s="541">
        <v>0</v>
      </c>
      <c r="F42" s="541">
        <v>0</v>
      </c>
      <c r="G42" s="541">
        <v>0</v>
      </c>
      <c r="H42" s="541">
        <v>0</v>
      </c>
      <c r="I42" s="541">
        <v>0</v>
      </c>
      <c r="J42" s="541">
        <v>0</v>
      </c>
      <c r="K42" s="541">
        <v>0</v>
      </c>
      <c r="L42" s="541">
        <v>0</v>
      </c>
      <c r="M42" s="541">
        <v>0</v>
      </c>
      <c r="N42" s="541">
        <v>0</v>
      </c>
      <c r="O42" s="542"/>
      <c r="P42" s="541">
        <v>0</v>
      </c>
      <c r="Q42" s="541">
        <v>0</v>
      </c>
      <c r="R42" s="541">
        <v>0</v>
      </c>
      <c r="S42" s="541">
        <v>0</v>
      </c>
      <c r="T42" s="500">
        <v>0</v>
      </c>
      <c r="U42" s="541">
        <v>0</v>
      </c>
      <c r="V42" s="541">
        <v>0</v>
      </c>
      <c r="W42" s="541">
        <v>0</v>
      </c>
      <c r="X42" s="542"/>
      <c r="Y42" s="541">
        <v>0</v>
      </c>
      <c r="Z42" s="541">
        <v>0</v>
      </c>
      <c r="AA42" s="543">
        <v>0</v>
      </c>
      <c r="AB42" s="541">
        <v>0</v>
      </c>
      <c r="AC42" s="507">
        <v>6</v>
      </c>
      <c r="AD42" s="532" t="s">
        <v>178</v>
      </c>
      <c r="AE42" s="524"/>
      <c r="AF42" s="307">
        <v>0</v>
      </c>
    </row>
    <row r="43" spans="1:32" s="525" customFormat="1" ht="33" customHeight="1">
      <c r="A43" s="538" t="s">
        <v>22</v>
      </c>
      <c r="B43" s="539"/>
      <c r="C43" s="540">
        <v>6</v>
      </c>
      <c r="D43" s="541">
        <v>0</v>
      </c>
      <c r="E43" s="541">
        <v>0</v>
      </c>
      <c r="F43" s="541">
        <v>0</v>
      </c>
      <c r="G43" s="541">
        <v>0</v>
      </c>
      <c r="H43" s="541">
        <v>0</v>
      </c>
      <c r="I43" s="541">
        <v>0</v>
      </c>
      <c r="J43" s="541">
        <v>0</v>
      </c>
      <c r="K43" s="541">
        <v>0</v>
      </c>
      <c r="L43" s="541">
        <v>0</v>
      </c>
      <c r="M43" s="541">
        <v>0</v>
      </c>
      <c r="N43" s="541">
        <v>0</v>
      </c>
      <c r="O43" s="542"/>
      <c r="P43" s="541">
        <v>0</v>
      </c>
      <c r="Q43" s="541">
        <v>0</v>
      </c>
      <c r="R43" s="541">
        <v>0</v>
      </c>
      <c r="S43" s="541">
        <v>0</v>
      </c>
      <c r="T43" s="500">
        <v>0</v>
      </c>
      <c r="U43" s="541">
        <v>0</v>
      </c>
      <c r="V43" s="541">
        <v>0</v>
      </c>
      <c r="W43" s="541">
        <v>0</v>
      </c>
      <c r="X43" s="542"/>
      <c r="Y43" s="541">
        <v>0</v>
      </c>
      <c r="Z43" s="541">
        <v>0</v>
      </c>
      <c r="AA43" s="543">
        <v>0</v>
      </c>
      <c r="AB43" s="541">
        <v>0</v>
      </c>
      <c r="AC43" s="507">
        <v>7</v>
      </c>
      <c r="AD43" s="532" t="s">
        <v>179</v>
      </c>
      <c r="AE43" s="524"/>
      <c r="AF43" s="307">
        <v>0</v>
      </c>
    </row>
    <row r="44" spans="1:32" s="525" customFormat="1" ht="33" customHeight="1">
      <c r="A44" s="538" t="s">
        <v>180</v>
      </c>
      <c r="B44" s="539"/>
      <c r="C44" s="540">
        <v>7</v>
      </c>
      <c r="D44" s="541">
        <v>0</v>
      </c>
      <c r="E44" s="541">
        <v>0</v>
      </c>
      <c r="F44" s="541">
        <v>0</v>
      </c>
      <c r="G44" s="541">
        <v>0</v>
      </c>
      <c r="H44" s="541">
        <v>0</v>
      </c>
      <c r="I44" s="541">
        <v>0</v>
      </c>
      <c r="J44" s="541">
        <v>0</v>
      </c>
      <c r="K44" s="541">
        <v>0</v>
      </c>
      <c r="L44" s="541">
        <v>0</v>
      </c>
      <c r="M44" s="541">
        <v>0</v>
      </c>
      <c r="N44" s="541">
        <v>0</v>
      </c>
      <c r="O44" s="542"/>
      <c r="P44" s="541">
        <v>0</v>
      </c>
      <c r="Q44" s="541">
        <v>0</v>
      </c>
      <c r="R44" s="541">
        <v>0</v>
      </c>
      <c r="S44" s="541">
        <v>0</v>
      </c>
      <c r="T44" s="500">
        <v>0</v>
      </c>
      <c r="U44" s="541">
        <v>0</v>
      </c>
      <c r="V44" s="541">
        <v>0</v>
      </c>
      <c r="W44" s="541">
        <v>0</v>
      </c>
      <c r="X44" s="542"/>
      <c r="Y44" s="541">
        <v>0</v>
      </c>
      <c r="Z44" s="541">
        <v>0</v>
      </c>
      <c r="AA44" s="543">
        <v>0</v>
      </c>
      <c r="AB44" s="541">
        <v>0</v>
      </c>
      <c r="AC44" s="507">
        <v>8</v>
      </c>
      <c r="AD44" s="532" t="s">
        <v>181</v>
      </c>
      <c r="AE44" s="524"/>
      <c r="AF44" s="307">
        <v>0</v>
      </c>
    </row>
    <row r="45" spans="1:32" s="510" customFormat="1" ht="33" customHeight="1">
      <c r="A45" s="538" t="s">
        <v>23</v>
      </c>
      <c r="B45" s="539"/>
      <c r="C45" s="540">
        <v>8</v>
      </c>
      <c r="D45" s="541">
        <v>0</v>
      </c>
      <c r="E45" s="541">
        <v>0</v>
      </c>
      <c r="F45" s="541">
        <v>0</v>
      </c>
      <c r="G45" s="541">
        <v>0</v>
      </c>
      <c r="H45" s="541">
        <v>0</v>
      </c>
      <c r="I45" s="541">
        <v>0</v>
      </c>
      <c r="J45" s="541">
        <v>0</v>
      </c>
      <c r="K45" s="541">
        <v>0</v>
      </c>
      <c r="L45" s="541">
        <v>0</v>
      </c>
      <c r="M45" s="541">
        <v>0</v>
      </c>
      <c r="N45" s="541">
        <v>0</v>
      </c>
      <c r="O45" s="542"/>
      <c r="P45" s="541">
        <v>0</v>
      </c>
      <c r="Q45" s="541">
        <v>0</v>
      </c>
      <c r="R45" s="541">
        <v>0</v>
      </c>
      <c r="S45" s="541">
        <v>0</v>
      </c>
      <c r="T45" s="500">
        <v>0</v>
      </c>
      <c r="U45" s="541">
        <v>0</v>
      </c>
      <c r="V45" s="541">
        <v>0</v>
      </c>
      <c r="W45" s="541">
        <v>0</v>
      </c>
      <c r="X45" s="542"/>
      <c r="Y45" s="541">
        <v>0</v>
      </c>
      <c r="Z45" s="541">
        <v>0</v>
      </c>
      <c r="AA45" s="543">
        <v>0</v>
      </c>
      <c r="AB45" s="541">
        <v>0</v>
      </c>
      <c r="AC45" s="507">
        <v>9</v>
      </c>
      <c r="AD45" s="532" t="s">
        <v>182</v>
      </c>
      <c r="AE45" s="509"/>
      <c r="AF45" s="307">
        <v>0</v>
      </c>
    </row>
    <row r="46" spans="1:32" s="525" customFormat="1" ht="33" customHeight="1">
      <c r="A46" s="538" t="s">
        <v>183</v>
      </c>
      <c r="B46" s="539"/>
      <c r="C46" s="540">
        <v>9</v>
      </c>
      <c r="D46" s="541">
        <v>0</v>
      </c>
      <c r="E46" s="541">
        <v>0</v>
      </c>
      <c r="F46" s="541">
        <v>0</v>
      </c>
      <c r="G46" s="541">
        <v>0</v>
      </c>
      <c r="H46" s="541">
        <v>0</v>
      </c>
      <c r="I46" s="541">
        <v>0</v>
      </c>
      <c r="J46" s="541">
        <v>0</v>
      </c>
      <c r="K46" s="541">
        <v>263.096</v>
      </c>
      <c r="L46" s="541">
        <v>263.096</v>
      </c>
      <c r="M46" s="541">
        <v>201.41936919999998</v>
      </c>
      <c r="N46" s="541">
        <v>76.557366588621633</v>
      </c>
      <c r="O46" s="542">
        <v>1</v>
      </c>
      <c r="P46" s="541">
        <v>26.426884170000001</v>
      </c>
      <c r="Q46" s="541">
        <v>10.044578469456017</v>
      </c>
      <c r="R46" s="541">
        <v>35.249746630000026</v>
      </c>
      <c r="S46" s="541">
        <v>13.39805494192235</v>
      </c>
      <c r="T46" s="500">
        <v>263.096</v>
      </c>
      <c r="U46" s="541">
        <v>263.096</v>
      </c>
      <c r="V46" s="541">
        <v>201.41936919999998</v>
      </c>
      <c r="W46" s="541">
        <v>76.557366588621633</v>
      </c>
      <c r="X46" s="542">
        <v>1</v>
      </c>
      <c r="Y46" s="541">
        <v>26.426884170000001</v>
      </c>
      <c r="Z46" s="541">
        <v>10.044578469456017</v>
      </c>
      <c r="AA46" s="543">
        <v>35.249746630000026</v>
      </c>
      <c r="AB46" s="541">
        <v>13.39805494192235</v>
      </c>
      <c r="AC46" s="507">
        <v>10</v>
      </c>
      <c r="AD46" s="532" t="s">
        <v>184</v>
      </c>
      <c r="AE46" s="524"/>
      <c r="AF46" s="307">
        <v>-35.249746630000026</v>
      </c>
    </row>
    <row r="47" spans="1:32" s="525" customFormat="1" ht="33" customHeight="1">
      <c r="A47" s="538" t="s">
        <v>24</v>
      </c>
      <c r="B47" s="539"/>
      <c r="C47" s="540">
        <v>11</v>
      </c>
      <c r="D47" s="541">
        <v>0</v>
      </c>
      <c r="E47" s="541">
        <v>0</v>
      </c>
      <c r="F47" s="541">
        <v>0</v>
      </c>
      <c r="G47" s="541">
        <v>0</v>
      </c>
      <c r="H47" s="541">
        <v>0</v>
      </c>
      <c r="I47" s="541">
        <v>0</v>
      </c>
      <c r="J47" s="541">
        <v>0</v>
      </c>
      <c r="K47" s="541">
        <v>0</v>
      </c>
      <c r="L47" s="541">
        <v>0</v>
      </c>
      <c r="M47" s="541">
        <v>0</v>
      </c>
      <c r="N47" s="541">
        <v>0</v>
      </c>
      <c r="O47" s="542"/>
      <c r="P47" s="541">
        <v>0</v>
      </c>
      <c r="Q47" s="541">
        <v>0</v>
      </c>
      <c r="R47" s="541">
        <v>0</v>
      </c>
      <c r="S47" s="541">
        <v>0</v>
      </c>
      <c r="T47" s="500">
        <v>0</v>
      </c>
      <c r="U47" s="541">
        <v>0</v>
      </c>
      <c r="V47" s="541">
        <v>0</v>
      </c>
      <c r="W47" s="541">
        <v>0</v>
      </c>
      <c r="X47" s="542"/>
      <c r="Y47" s="541">
        <v>0</v>
      </c>
      <c r="Z47" s="541">
        <v>0</v>
      </c>
      <c r="AA47" s="543">
        <v>0</v>
      </c>
      <c r="AB47" s="541">
        <v>0</v>
      </c>
      <c r="AC47" s="507">
        <v>11</v>
      </c>
      <c r="AD47" s="532" t="s">
        <v>185</v>
      </c>
      <c r="AE47" s="524"/>
      <c r="AF47" s="307">
        <v>0</v>
      </c>
    </row>
    <row r="48" spans="1:32" s="525" customFormat="1" ht="33" customHeight="1">
      <c r="A48" s="538" t="s">
        <v>25</v>
      </c>
      <c r="B48" s="539"/>
      <c r="C48" s="540">
        <v>12</v>
      </c>
      <c r="D48" s="541">
        <v>0</v>
      </c>
      <c r="E48" s="541">
        <v>0</v>
      </c>
      <c r="F48" s="541">
        <v>0</v>
      </c>
      <c r="G48" s="541">
        <v>0</v>
      </c>
      <c r="H48" s="541">
        <v>0</v>
      </c>
      <c r="I48" s="541">
        <v>0</v>
      </c>
      <c r="J48" s="541">
        <v>0</v>
      </c>
      <c r="K48" s="541">
        <v>0</v>
      </c>
      <c r="L48" s="541">
        <v>0</v>
      </c>
      <c r="M48" s="541">
        <v>0</v>
      </c>
      <c r="N48" s="541">
        <v>0</v>
      </c>
      <c r="O48" s="542"/>
      <c r="P48" s="541">
        <v>0</v>
      </c>
      <c r="Q48" s="541">
        <v>0</v>
      </c>
      <c r="R48" s="541">
        <v>0</v>
      </c>
      <c r="S48" s="541">
        <v>0</v>
      </c>
      <c r="T48" s="500">
        <v>0</v>
      </c>
      <c r="U48" s="541">
        <v>0</v>
      </c>
      <c r="V48" s="541">
        <v>0</v>
      </c>
      <c r="W48" s="541">
        <v>0</v>
      </c>
      <c r="X48" s="542"/>
      <c r="Y48" s="541">
        <v>0</v>
      </c>
      <c r="Z48" s="541">
        <v>0</v>
      </c>
      <c r="AA48" s="543">
        <v>0</v>
      </c>
      <c r="AB48" s="541">
        <v>0</v>
      </c>
      <c r="AC48" s="507">
        <v>12</v>
      </c>
      <c r="AD48" s="532" t="s">
        <v>186</v>
      </c>
      <c r="AE48" s="524"/>
      <c r="AF48" s="307">
        <v>0</v>
      </c>
    </row>
    <row r="49" spans="1:32" s="525" customFormat="1" ht="33" customHeight="1">
      <c r="A49" s="538" t="s">
        <v>137</v>
      </c>
      <c r="B49" s="539"/>
      <c r="C49" s="540">
        <v>13</v>
      </c>
      <c r="D49" s="541">
        <v>0</v>
      </c>
      <c r="E49" s="541">
        <v>0</v>
      </c>
      <c r="F49" s="541">
        <v>0</v>
      </c>
      <c r="G49" s="541">
        <v>0</v>
      </c>
      <c r="H49" s="541">
        <v>0</v>
      </c>
      <c r="I49" s="541">
        <v>0</v>
      </c>
      <c r="J49" s="541">
        <v>0</v>
      </c>
      <c r="K49" s="541">
        <v>0</v>
      </c>
      <c r="L49" s="541">
        <v>0</v>
      </c>
      <c r="M49" s="541">
        <v>0</v>
      </c>
      <c r="N49" s="541">
        <v>0</v>
      </c>
      <c r="O49" s="542"/>
      <c r="P49" s="541">
        <v>0</v>
      </c>
      <c r="Q49" s="541">
        <v>0</v>
      </c>
      <c r="R49" s="541">
        <v>0</v>
      </c>
      <c r="S49" s="541">
        <v>0</v>
      </c>
      <c r="T49" s="500">
        <v>0</v>
      </c>
      <c r="U49" s="541">
        <v>0</v>
      </c>
      <c r="V49" s="541">
        <v>0</v>
      </c>
      <c r="W49" s="541">
        <v>0</v>
      </c>
      <c r="X49" s="542"/>
      <c r="Y49" s="541">
        <v>0</v>
      </c>
      <c r="Z49" s="541">
        <v>0</v>
      </c>
      <c r="AA49" s="543">
        <v>0</v>
      </c>
      <c r="AB49" s="541">
        <v>0</v>
      </c>
      <c r="AC49" s="507">
        <v>13</v>
      </c>
      <c r="AD49" s="532" t="s">
        <v>187</v>
      </c>
      <c r="AE49" s="524"/>
      <c r="AF49" s="307">
        <v>0</v>
      </c>
    </row>
    <row r="50" spans="1:32" s="525" customFormat="1" ht="33" customHeight="1">
      <c r="A50" s="538" t="s">
        <v>26</v>
      </c>
      <c r="B50" s="539"/>
      <c r="C50" s="540">
        <v>14</v>
      </c>
      <c r="D50" s="541">
        <v>0</v>
      </c>
      <c r="E50" s="541">
        <v>0</v>
      </c>
      <c r="F50" s="541">
        <v>0</v>
      </c>
      <c r="G50" s="541">
        <v>0</v>
      </c>
      <c r="H50" s="541">
        <v>0</v>
      </c>
      <c r="I50" s="541">
        <v>0</v>
      </c>
      <c r="J50" s="541">
        <v>0</v>
      </c>
      <c r="K50" s="541">
        <v>0</v>
      </c>
      <c r="L50" s="541">
        <v>0</v>
      </c>
      <c r="M50" s="541">
        <v>0</v>
      </c>
      <c r="N50" s="541">
        <v>0</v>
      </c>
      <c r="O50" s="542"/>
      <c r="P50" s="541">
        <v>0</v>
      </c>
      <c r="Q50" s="541">
        <v>0</v>
      </c>
      <c r="R50" s="541">
        <v>0</v>
      </c>
      <c r="S50" s="541">
        <v>0</v>
      </c>
      <c r="T50" s="500">
        <v>0</v>
      </c>
      <c r="U50" s="541">
        <v>0</v>
      </c>
      <c r="V50" s="541">
        <v>0</v>
      </c>
      <c r="W50" s="541">
        <v>0</v>
      </c>
      <c r="X50" s="542"/>
      <c r="Y50" s="541">
        <v>0</v>
      </c>
      <c r="Z50" s="541">
        <v>0</v>
      </c>
      <c r="AA50" s="543">
        <v>0</v>
      </c>
      <c r="AB50" s="541">
        <v>0</v>
      </c>
      <c r="AC50" s="507">
        <v>14</v>
      </c>
      <c r="AD50" s="532" t="s">
        <v>188</v>
      </c>
      <c r="AE50" s="524"/>
      <c r="AF50" s="307">
        <v>0</v>
      </c>
    </row>
    <row r="51" spans="1:32" s="525" customFormat="1" ht="33" customHeight="1">
      <c r="A51" s="538" t="s">
        <v>27</v>
      </c>
      <c r="B51" s="539"/>
      <c r="C51" s="540">
        <v>15</v>
      </c>
      <c r="D51" s="541">
        <v>0</v>
      </c>
      <c r="E51" s="541">
        <v>0</v>
      </c>
      <c r="F51" s="541">
        <v>0</v>
      </c>
      <c r="G51" s="541">
        <v>0</v>
      </c>
      <c r="H51" s="541">
        <v>0</v>
      </c>
      <c r="I51" s="541">
        <v>0</v>
      </c>
      <c r="J51" s="541">
        <v>0</v>
      </c>
      <c r="K51" s="541">
        <v>0</v>
      </c>
      <c r="L51" s="541">
        <v>0</v>
      </c>
      <c r="M51" s="541">
        <v>0</v>
      </c>
      <c r="N51" s="541">
        <v>0</v>
      </c>
      <c r="O51" s="542"/>
      <c r="P51" s="541">
        <v>0</v>
      </c>
      <c r="Q51" s="541">
        <v>0</v>
      </c>
      <c r="R51" s="541">
        <v>0</v>
      </c>
      <c r="S51" s="541">
        <v>0</v>
      </c>
      <c r="T51" s="500">
        <v>0</v>
      </c>
      <c r="U51" s="541">
        <v>0</v>
      </c>
      <c r="V51" s="541">
        <v>0</v>
      </c>
      <c r="W51" s="541">
        <v>0</v>
      </c>
      <c r="X51" s="542"/>
      <c r="Y51" s="541">
        <v>0</v>
      </c>
      <c r="Z51" s="541">
        <v>0</v>
      </c>
      <c r="AA51" s="543">
        <v>0</v>
      </c>
      <c r="AB51" s="541">
        <v>0</v>
      </c>
      <c r="AC51" s="507">
        <v>15</v>
      </c>
      <c r="AD51" s="532" t="s">
        <v>189</v>
      </c>
      <c r="AE51" s="524"/>
      <c r="AF51" s="307">
        <v>0</v>
      </c>
    </row>
    <row r="52" spans="1:32" s="510" customFormat="1" ht="33" customHeight="1">
      <c r="A52" s="544" t="s">
        <v>138</v>
      </c>
      <c r="B52" s="545"/>
      <c r="C52" s="546">
        <v>10</v>
      </c>
      <c r="D52" s="547">
        <v>0</v>
      </c>
      <c r="E52" s="547">
        <v>0</v>
      </c>
      <c r="F52" s="547">
        <v>0</v>
      </c>
      <c r="G52" s="547">
        <v>0</v>
      </c>
      <c r="H52" s="547">
        <v>0</v>
      </c>
      <c r="I52" s="547">
        <v>0</v>
      </c>
      <c r="J52" s="547">
        <v>0</v>
      </c>
      <c r="K52" s="547">
        <v>0</v>
      </c>
      <c r="L52" s="547">
        <v>0</v>
      </c>
      <c r="M52" s="547">
        <v>0</v>
      </c>
      <c r="N52" s="547">
        <v>0</v>
      </c>
      <c r="O52" s="548"/>
      <c r="P52" s="547">
        <v>0</v>
      </c>
      <c r="Q52" s="547">
        <v>0</v>
      </c>
      <c r="R52" s="547">
        <v>0</v>
      </c>
      <c r="S52" s="547">
        <v>0</v>
      </c>
      <c r="T52" s="500">
        <v>0</v>
      </c>
      <c r="U52" s="547">
        <v>0</v>
      </c>
      <c r="V52" s="547">
        <v>0</v>
      </c>
      <c r="W52" s="547">
        <v>0</v>
      </c>
      <c r="X52" s="548"/>
      <c r="Y52" s="547">
        <v>0</v>
      </c>
      <c r="Z52" s="547">
        <v>0</v>
      </c>
      <c r="AA52" s="549">
        <v>0</v>
      </c>
      <c r="AB52" s="547">
        <v>0</v>
      </c>
      <c r="AC52" s="507">
        <v>16</v>
      </c>
      <c r="AD52" s="532" t="s">
        <v>190</v>
      </c>
      <c r="AE52" s="509"/>
      <c r="AF52" s="307">
        <v>0</v>
      </c>
    </row>
    <row r="53" spans="1:32" s="525" customFormat="1" ht="70.5" customHeight="1">
      <c r="A53" s="550"/>
      <c r="B53" s="524"/>
      <c r="C53" s="528"/>
      <c r="D53" s="529"/>
      <c r="E53" s="529"/>
      <c r="F53" s="529"/>
      <c r="G53" s="529"/>
      <c r="H53" s="529"/>
      <c r="I53" s="529"/>
      <c r="J53" s="529"/>
      <c r="K53" s="529"/>
      <c r="L53" s="529"/>
      <c r="M53" s="529"/>
      <c r="N53" s="529"/>
      <c r="O53" s="530"/>
      <c r="P53" s="529"/>
      <c r="Q53" s="529"/>
      <c r="R53" s="529"/>
      <c r="S53" s="529"/>
      <c r="T53" s="509"/>
      <c r="U53" s="529"/>
      <c r="V53" s="529"/>
      <c r="W53" s="529"/>
      <c r="X53" s="530"/>
      <c r="Y53" s="529"/>
      <c r="Z53" s="531"/>
      <c r="AA53" s="531"/>
      <c r="AB53" s="529"/>
      <c r="AC53" s="507"/>
      <c r="AD53" s="532"/>
      <c r="AE53" s="524"/>
      <c r="AF53" s="307">
        <v>0</v>
      </c>
    </row>
    <row r="54" spans="1:32" s="525" customFormat="1">
      <c r="A54" s="526" t="s">
        <v>151</v>
      </c>
      <c r="B54" s="527"/>
      <c r="C54" s="528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N54" s="529"/>
      <c r="O54" s="530"/>
      <c r="P54" s="529"/>
      <c r="Q54" s="529"/>
      <c r="R54" s="529"/>
      <c r="S54" s="529"/>
      <c r="T54" s="509"/>
      <c r="U54" s="529"/>
      <c r="V54" s="529"/>
      <c r="W54" s="529"/>
      <c r="X54" s="530"/>
      <c r="Y54" s="529"/>
      <c r="Z54" s="531"/>
      <c r="AA54" s="531"/>
      <c r="AB54" s="529"/>
      <c r="AC54" s="507"/>
      <c r="AD54" s="532"/>
      <c r="AE54" s="524"/>
      <c r="AF54" s="307">
        <v>0</v>
      </c>
    </row>
    <row r="55" spans="1:32" s="525" customFormat="1" ht="27" customHeight="1">
      <c r="A55" s="525" t="s">
        <v>173</v>
      </c>
      <c r="B55" s="527"/>
      <c r="C55" s="528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530"/>
      <c r="P55" s="529"/>
      <c r="Q55" s="529"/>
      <c r="R55" s="529"/>
      <c r="S55" s="529"/>
      <c r="T55" s="509"/>
      <c r="U55" s="529"/>
      <c r="V55" s="529"/>
      <c r="W55" s="529"/>
      <c r="X55" s="530"/>
      <c r="Y55" s="529"/>
      <c r="Z55" s="531"/>
      <c r="AA55" s="531"/>
      <c r="AB55" s="529"/>
      <c r="AC55" s="507"/>
      <c r="AD55" s="532"/>
      <c r="AE55" s="524"/>
      <c r="AF55" s="307">
        <v>0</v>
      </c>
    </row>
    <row r="56" spans="1:32" s="525" customFormat="1" ht="25.5" customHeight="1">
      <c r="A56" s="551"/>
      <c r="B56" s="527"/>
      <c r="C56" s="528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529"/>
      <c r="O56" s="530"/>
      <c r="P56" s="529"/>
      <c r="Q56" s="529"/>
      <c r="R56" s="529"/>
      <c r="S56" s="529"/>
      <c r="T56" s="509"/>
      <c r="U56" s="529"/>
      <c r="V56" s="529"/>
      <c r="W56" s="529"/>
      <c r="X56" s="530"/>
      <c r="Y56" s="529"/>
      <c r="Z56" s="531"/>
      <c r="AA56" s="531"/>
      <c r="AB56" s="529"/>
      <c r="AC56" s="507"/>
      <c r="AD56" s="532"/>
      <c r="AE56" s="524"/>
      <c r="AF56" s="307">
        <v>0</v>
      </c>
    </row>
    <row r="57" spans="1:32" s="525" customFormat="1" ht="21.75" customHeight="1">
      <c r="A57" s="550"/>
      <c r="B57" s="524"/>
      <c r="C57" s="528"/>
      <c r="D57" s="529"/>
      <c r="E57" s="529"/>
      <c r="F57" s="529"/>
      <c r="G57" s="529"/>
      <c r="H57" s="529"/>
      <c r="I57" s="529"/>
      <c r="J57" s="529"/>
      <c r="K57" s="529"/>
      <c r="L57" s="529"/>
      <c r="M57" s="529"/>
      <c r="N57" s="529"/>
      <c r="O57" s="530"/>
      <c r="P57" s="529"/>
      <c r="Q57" s="529"/>
      <c r="R57" s="529"/>
      <c r="S57" s="529"/>
      <c r="T57" s="509"/>
      <c r="U57" s="529"/>
      <c r="V57" s="529"/>
      <c r="W57" s="529"/>
      <c r="X57" s="530"/>
      <c r="Y57" s="529"/>
      <c r="Z57" s="531"/>
      <c r="AA57" s="531"/>
      <c r="AB57" s="529"/>
      <c r="AC57" s="507"/>
      <c r="AD57" s="532"/>
      <c r="AE57" s="524"/>
      <c r="AF57" s="307">
        <v>0</v>
      </c>
    </row>
    <row r="58" spans="1:32" s="525" customFormat="1" ht="18" customHeight="1">
      <c r="A58" s="550"/>
      <c r="B58" s="524"/>
      <c r="C58" s="528"/>
      <c r="D58" s="529"/>
      <c r="E58" s="529"/>
      <c r="F58" s="529"/>
      <c r="G58" s="529"/>
      <c r="H58" s="529"/>
      <c r="I58" s="529"/>
      <c r="J58" s="529"/>
      <c r="K58" s="529"/>
      <c r="L58" s="529"/>
      <c r="M58" s="529"/>
      <c r="N58" s="529"/>
      <c r="O58" s="530"/>
      <c r="P58" s="529"/>
      <c r="Q58" s="529"/>
      <c r="R58" s="529"/>
      <c r="S58" s="529"/>
      <c r="T58" s="509"/>
      <c r="U58" s="529"/>
      <c r="V58" s="529"/>
      <c r="W58" s="529"/>
      <c r="X58" s="530"/>
      <c r="Y58" s="529"/>
      <c r="Z58" s="531"/>
      <c r="AA58" s="531"/>
      <c r="AB58" s="529"/>
      <c r="AC58" s="507"/>
      <c r="AD58" s="532"/>
      <c r="AE58" s="524"/>
      <c r="AF58" s="307">
        <v>0</v>
      </c>
    </row>
    <row r="59" spans="1:32" s="525" customFormat="1" ht="18.75" customHeight="1">
      <c r="A59" s="550"/>
      <c r="B59" s="524"/>
      <c r="C59" s="528"/>
      <c r="D59" s="529"/>
      <c r="E59" s="529"/>
      <c r="F59" s="529"/>
      <c r="G59" s="529"/>
      <c r="H59" s="529"/>
      <c r="I59" s="529"/>
      <c r="J59" s="529"/>
      <c r="K59" s="529"/>
      <c r="L59" s="529"/>
      <c r="M59" s="529"/>
      <c r="N59" s="529"/>
      <c r="O59" s="530"/>
      <c r="P59" s="529"/>
      <c r="Q59" s="529"/>
      <c r="R59" s="529"/>
      <c r="S59" s="529"/>
      <c r="T59" s="509"/>
      <c r="U59" s="529"/>
      <c r="V59" s="529"/>
      <c r="W59" s="529"/>
      <c r="X59" s="530"/>
      <c r="Y59" s="529"/>
      <c r="Z59" s="531"/>
      <c r="AA59" s="531"/>
      <c r="AB59" s="529"/>
      <c r="AC59" s="507"/>
      <c r="AD59" s="532"/>
      <c r="AE59" s="524"/>
      <c r="AF59" s="307">
        <v>0</v>
      </c>
    </row>
    <row r="60" spans="1:32" s="525" customFormat="1" ht="9.75" customHeight="1">
      <c r="A60" s="550"/>
      <c r="B60" s="524"/>
      <c r="C60" s="528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529"/>
      <c r="O60" s="530"/>
      <c r="P60" s="529"/>
      <c r="Q60" s="529"/>
      <c r="R60" s="529"/>
      <c r="S60" s="529"/>
      <c r="T60" s="509"/>
      <c r="U60" s="529"/>
      <c r="V60" s="529"/>
      <c r="W60" s="529"/>
      <c r="X60" s="530"/>
      <c r="Y60" s="529"/>
      <c r="Z60" s="531"/>
      <c r="AA60" s="531"/>
      <c r="AB60" s="529"/>
      <c r="AC60" s="507"/>
      <c r="AD60" s="532"/>
      <c r="AE60" s="524"/>
      <c r="AF60" s="307">
        <v>0</v>
      </c>
    </row>
    <row r="61" spans="1:32" s="525" customFormat="1" ht="12" customHeight="1">
      <c r="A61" s="550"/>
      <c r="B61" s="524"/>
      <c r="C61" s="528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30"/>
      <c r="P61" s="529"/>
      <c r="Q61" s="529"/>
      <c r="R61" s="529"/>
      <c r="S61" s="529"/>
      <c r="T61" s="509"/>
      <c r="U61" s="529"/>
      <c r="V61" s="529"/>
      <c r="W61" s="529"/>
      <c r="X61" s="530"/>
      <c r="Y61" s="529"/>
      <c r="Z61" s="531"/>
      <c r="AA61" s="531"/>
      <c r="AB61" s="529"/>
      <c r="AC61" s="507"/>
      <c r="AD61" s="532"/>
      <c r="AE61" s="524"/>
      <c r="AF61" s="307">
        <v>0</v>
      </c>
    </row>
    <row r="62" spans="1:32" s="525" customFormat="1" ht="13.5" customHeight="1">
      <c r="A62" s="550"/>
      <c r="B62" s="524"/>
      <c r="C62" s="528"/>
      <c r="D62" s="529"/>
      <c r="E62" s="529"/>
      <c r="F62" s="529"/>
      <c r="G62" s="529"/>
      <c r="H62" s="529"/>
      <c r="I62" s="529"/>
      <c r="J62" s="529"/>
      <c r="K62" s="529"/>
      <c r="L62" s="529"/>
      <c r="M62" s="529"/>
      <c r="N62" s="529"/>
      <c r="O62" s="530"/>
      <c r="P62" s="529"/>
      <c r="Q62" s="529"/>
      <c r="R62" s="529"/>
      <c r="S62" s="529"/>
      <c r="T62" s="509"/>
      <c r="U62" s="529"/>
      <c r="V62" s="529"/>
      <c r="W62" s="529"/>
      <c r="X62" s="530"/>
      <c r="Y62" s="529"/>
      <c r="Z62" s="531"/>
      <c r="AA62" s="531"/>
      <c r="AB62" s="529"/>
      <c r="AC62" s="507"/>
      <c r="AD62" s="532"/>
      <c r="AE62" s="524"/>
      <c r="AF62" s="307">
        <v>0</v>
      </c>
    </row>
    <row r="63" spans="1:32" s="510" customFormat="1" ht="24" customHeight="1">
      <c r="A63" s="533" t="s">
        <v>15</v>
      </c>
      <c r="B63" s="534"/>
      <c r="C63" s="535"/>
      <c r="D63" s="552">
        <v>0</v>
      </c>
      <c r="E63" s="552">
        <v>0</v>
      </c>
      <c r="F63" s="552">
        <v>0</v>
      </c>
      <c r="G63" s="553">
        <v>0</v>
      </c>
      <c r="H63" s="552">
        <v>0</v>
      </c>
      <c r="I63" s="553">
        <v>0</v>
      </c>
      <c r="J63" s="552">
        <v>0</v>
      </c>
      <c r="K63" s="552">
        <v>200.09562599999998</v>
      </c>
      <c r="L63" s="552">
        <v>200.09562599999998</v>
      </c>
      <c r="M63" s="552">
        <v>0</v>
      </c>
      <c r="N63" s="552">
        <v>0</v>
      </c>
      <c r="O63" s="537"/>
      <c r="P63" s="552">
        <v>114.19</v>
      </c>
      <c r="Q63" s="552">
        <v>57.067714213802958</v>
      </c>
      <c r="R63" s="552">
        <v>85.905625999999984</v>
      </c>
      <c r="S63" s="552">
        <v>42.932285786197035</v>
      </c>
      <c r="T63" s="500">
        <v>200.09562599999998</v>
      </c>
      <c r="U63" s="552">
        <v>200.09562599999998</v>
      </c>
      <c r="V63" s="552">
        <v>0</v>
      </c>
      <c r="W63" s="552">
        <v>0</v>
      </c>
      <c r="X63" s="537"/>
      <c r="Y63" s="552">
        <v>114.19</v>
      </c>
      <c r="Z63" s="552">
        <v>57.067714213802958</v>
      </c>
      <c r="AA63" s="552">
        <v>85.905625999999998</v>
      </c>
      <c r="AB63" s="552">
        <v>42.932285786197049</v>
      </c>
      <c r="AC63" s="507"/>
      <c r="AD63" s="517"/>
      <c r="AE63" s="509"/>
      <c r="AF63" s="307">
        <v>0</v>
      </c>
    </row>
    <row r="64" spans="1:32" s="525" customFormat="1">
      <c r="A64" s="554" t="s">
        <v>139</v>
      </c>
      <c r="B64" s="539"/>
      <c r="C64" s="540">
        <v>2</v>
      </c>
      <c r="D64" s="555">
        <v>0</v>
      </c>
      <c r="E64" s="555">
        <v>0</v>
      </c>
      <c r="F64" s="555">
        <v>0</v>
      </c>
      <c r="G64" s="553">
        <v>0</v>
      </c>
      <c r="H64" s="555">
        <v>0</v>
      </c>
      <c r="I64" s="553">
        <v>0</v>
      </c>
      <c r="J64" s="555">
        <v>0</v>
      </c>
      <c r="K64" s="555">
        <v>0</v>
      </c>
      <c r="L64" s="555">
        <v>0</v>
      </c>
      <c r="M64" s="555">
        <v>0</v>
      </c>
      <c r="N64" s="553">
        <v>0</v>
      </c>
      <c r="O64" s="542"/>
      <c r="P64" s="555">
        <v>0</v>
      </c>
      <c r="Q64" s="553">
        <v>0</v>
      </c>
      <c r="R64" s="555">
        <v>0</v>
      </c>
      <c r="S64" s="553">
        <v>0</v>
      </c>
      <c r="T64" s="500">
        <v>0</v>
      </c>
      <c r="U64" s="555">
        <v>0</v>
      </c>
      <c r="V64" s="555">
        <v>0</v>
      </c>
      <c r="W64" s="553">
        <v>0</v>
      </c>
      <c r="X64" s="542"/>
      <c r="Y64" s="555">
        <v>0</v>
      </c>
      <c r="Z64" s="555">
        <v>0</v>
      </c>
      <c r="AA64" s="556">
        <v>0</v>
      </c>
      <c r="AB64" s="555">
        <v>0</v>
      </c>
      <c r="AC64" s="507">
        <v>1</v>
      </c>
      <c r="AD64" s="557"/>
      <c r="AE64" s="558"/>
      <c r="AF64" s="307">
        <v>0</v>
      </c>
    </row>
    <row r="65" spans="1:32" s="525" customFormat="1">
      <c r="A65" s="554" t="s">
        <v>140</v>
      </c>
      <c r="B65" s="539"/>
      <c r="C65" s="540">
        <v>1</v>
      </c>
      <c r="D65" s="555">
        <v>0</v>
      </c>
      <c r="E65" s="555">
        <v>0</v>
      </c>
      <c r="F65" s="555">
        <v>0</v>
      </c>
      <c r="G65" s="553">
        <v>0</v>
      </c>
      <c r="H65" s="555">
        <v>0</v>
      </c>
      <c r="I65" s="553">
        <v>0</v>
      </c>
      <c r="J65" s="555">
        <v>0</v>
      </c>
      <c r="K65" s="555">
        <v>0</v>
      </c>
      <c r="L65" s="555">
        <v>0</v>
      </c>
      <c r="M65" s="555">
        <v>0</v>
      </c>
      <c r="N65" s="553">
        <v>0</v>
      </c>
      <c r="O65" s="542"/>
      <c r="P65" s="555">
        <v>0</v>
      </c>
      <c r="Q65" s="553">
        <v>0</v>
      </c>
      <c r="R65" s="555">
        <v>0</v>
      </c>
      <c r="S65" s="553">
        <v>0</v>
      </c>
      <c r="T65" s="500">
        <v>0</v>
      </c>
      <c r="U65" s="555">
        <v>0</v>
      </c>
      <c r="V65" s="555">
        <v>0</v>
      </c>
      <c r="W65" s="553">
        <v>0</v>
      </c>
      <c r="X65" s="542"/>
      <c r="Y65" s="555">
        <v>0</v>
      </c>
      <c r="Z65" s="555">
        <v>0</v>
      </c>
      <c r="AA65" s="556">
        <v>0</v>
      </c>
      <c r="AB65" s="555">
        <v>0</v>
      </c>
      <c r="AC65" s="507">
        <v>2</v>
      </c>
      <c r="AD65" s="557"/>
      <c r="AE65" s="558"/>
      <c r="AF65" s="307">
        <v>0</v>
      </c>
    </row>
    <row r="66" spans="1:32" s="525" customFormat="1">
      <c r="A66" s="554" t="s">
        <v>141</v>
      </c>
      <c r="B66" s="539"/>
      <c r="C66" s="540">
        <v>3</v>
      </c>
      <c r="D66" s="555">
        <v>0</v>
      </c>
      <c r="E66" s="555">
        <v>0</v>
      </c>
      <c r="F66" s="555">
        <v>0</v>
      </c>
      <c r="G66" s="553">
        <v>0</v>
      </c>
      <c r="H66" s="555">
        <v>0</v>
      </c>
      <c r="I66" s="553">
        <v>0</v>
      </c>
      <c r="J66" s="555">
        <v>0</v>
      </c>
      <c r="K66" s="555">
        <v>0</v>
      </c>
      <c r="L66" s="555">
        <v>0</v>
      </c>
      <c r="M66" s="555">
        <v>0</v>
      </c>
      <c r="N66" s="553">
        <v>0</v>
      </c>
      <c r="O66" s="542"/>
      <c r="P66" s="555">
        <v>0</v>
      </c>
      <c r="Q66" s="553">
        <v>0</v>
      </c>
      <c r="R66" s="555">
        <v>0</v>
      </c>
      <c r="S66" s="553">
        <v>0</v>
      </c>
      <c r="T66" s="500">
        <v>0</v>
      </c>
      <c r="U66" s="555">
        <v>0</v>
      </c>
      <c r="V66" s="555">
        <v>0</v>
      </c>
      <c r="W66" s="553">
        <v>0</v>
      </c>
      <c r="X66" s="542"/>
      <c r="Y66" s="555">
        <v>0</v>
      </c>
      <c r="Z66" s="555">
        <v>0</v>
      </c>
      <c r="AA66" s="556">
        <v>0</v>
      </c>
      <c r="AB66" s="555">
        <v>0</v>
      </c>
      <c r="AC66" s="507">
        <v>3</v>
      </c>
      <c r="AD66" s="559"/>
      <c r="AE66" s="558"/>
      <c r="AF66" s="307">
        <v>0</v>
      </c>
    </row>
    <row r="67" spans="1:32" s="525" customFormat="1">
      <c r="A67" s="554" t="s">
        <v>28</v>
      </c>
      <c r="B67" s="539"/>
      <c r="C67" s="540">
        <v>4</v>
      </c>
      <c r="D67" s="555">
        <v>0</v>
      </c>
      <c r="E67" s="555">
        <v>0</v>
      </c>
      <c r="F67" s="555">
        <v>0</v>
      </c>
      <c r="G67" s="553">
        <v>0</v>
      </c>
      <c r="H67" s="555">
        <v>0</v>
      </c>
      <c r="I67" s="553">
        <v>0</v>
      </c>
      <c r="J67" s="555">
        <v>0</v>
      </c>
      <c r="K67" s="555">
        <v>0</v>
      </c>
      <c r="L67" s="555">
        <v>0</v>
      </c>
      <c r="M67" s="555">
        <v>0</v>
      </c>
      <c r="N67" s="553">
        <v>0</v>
      </c>
      <c r="O67" s="542"/>
      <c r="P67" s="555">
        <v>0</v>
      </c>
      <c r="Q67" s="553">
        <v>0</v>
      </c>
      <c r="R67" s="555">
        <v>0</v>
      </c>
      <c r="S67" s="553">
        <v>0</v>
      </c>
      <c r="T67" s="500">
        <v>0</v>
      </c>
      <c r="U67" s="555">
        <v>0</v>
      </c>
      <c r="V67" s="555">
        <v>0</v>
      </c>
      <c r="W67" s="553">
        <v>0</v>
      </c>
      <c r="X67" s="542"/>
      <c r="Y67" s="555">
        <v>0</v>
      </c>
      <c r="Z67" s="555">
        <v>0</v>
      </c>
      <c r="AA67" s="556">
        <v>0</v>
      </c>
      <c r="AB67" s="555">
        <v>0</v>
      </c>
      <c r="AC67" s="507">
        <v>4</v>
      </c>
      <c r="AD67" s="559"/>
      <c r="AE67" s="558"/>
      <c r="AF67" s="307">
        <v>0</v>
      </c>
    </row>
    <row r="68" spans="1:32" s="525" customFormat="1">
      <c r="A68" s="554" t="s">
        <v>17</v>
      </c>
      <c r="B68" s="539"/>
      <c r="C68" s="540">
        <v>5</v>
      </c>
      <c r="D68" s="555">
        <v>0</v>
      </c>
      <c r="E68" s="555">
        <v>0</v>
      </c>
      <c r="F68" s="555">
        <v>0</v>
      </c>
      <c r="G68" s="553">
        <v>0</v>
      </c>
      <c r="H68" s="555">
        <v>0</v>
      </c>
      <c r="I68" s="553">
        <v>0</v>
      </c>
      <c r="J68" s="555">
        <v>0</v>
      </c>
      <c r="K68" s="555">
        <v>0</v>
      </c>
      <c r="L68" s="555">
        <v>0</v>
      </c>
      <c r="M68" s="555">
        <v>0</v>
      </c>
      <c r="N68" s="553">
        <v>0</v>
      </c>
      <c r="O68" s="542"/>
      <c r="P68" s="555">
        <v>0</v>
      </c>
      <c r="Q68" s="553">
        <v>0</v>
      </c>
      <c r="R68" s="555">
        <v>0</v>
      </c>
      <c r="S68" s="553">
        <v>0</v>
      </c>
      <c r="T68" s="500">
        <v>0</v>
      </c>
      <c r="U68" s="555">
        <v>0</v>
      </c>
      <c r="V68" s="555">
        <v>0</v>
      </c>
      <c r="W68" s="553">
        <v>0</v>
      </c>
      <c r="X68" s="542"/>
      <c r="Y68" s="555">
        <v>0</v>
      </c>
      <c r="Z68" s="555">
        <v>0</v>
      </c>
      <c r="AA68" s="556">
        <v>0</v>
      </c>
      <c r="AB68" s="555">
        <v>0</v>
      </c>
      <c r="AC68" s="507">
        <v>5</v>
      </c>
      <c r="AD68" s="557"/>
      <c r="AE68" s="558"/>
      <c r="AF68" s="307">
        <v>0</v>
      </c>
    </row>
    <row r="69" spans="1:32" s="525" customFormat="1">
      <c r="A69" s="554" t="s">
        <v>29</v>
      </c>
      <c r="B69" s="539"/>
      <c r="C69" s="540">
        <v>6</v>
      </c>
      <c r="D69" s="555">
        <v>0</v>
      </c>
      <c r="E69" s="555">
        <v>0</v>
      </c>
      <c r="F69" s="555">
        <v>0</v>
      </c>
      <c r="G69" s="553">
        <v>0</v>
      </c>
      <c r="H69" s="555">
        <v>0</v>
      </c>
      <c r="I69" s="553">
        <v>0</v>
      </c>
      <c r="J69" s="555">
        <v>0</v>
      </c>
      <c r="K69" s="555">
        <v>0</v>
      </c>
      <c r="L69" s="555">
        <v>0</v>
      </c>
      <c r="M69" s="555">
        <v>0</v>
      </c>
      <c r="N69" s="553">
        <v>0</v>
      </c>
      <c r="O69" s="542"/>
      <c r="P69" s="555">
        <v>0</v>
      </c>
      <c r="Q69" s="553">
        <v>0</v>
      </c>
      <c r="R69" s="555">
        <v>0</v>
      </c>
      <c r="S69" s="553">
        <v>0</v>
      </c>
      <c r="T69" s="500">
        <v>0</v>
      </c>
      <c r="U69" s="555">
        <v>0</v>
      </c>
      <c r="V69" s="555">
        <v>0</v>
      </c>
      <c r="W69" s="553">
        <v>0</v>
      </c>
      <c r="X69" s="542"/>
      <c r="Y69" s="555">
        <v>0</v>
      </c>
      <c r="Z69" s="555">
        <v>0</v>
      </c>
      <c r="AA69" s="556">
        <v>0</v>
      </c>
      <c r="AB69" s="555">
        <v>0</v>
      </c>
      <c r="AC69" s="507">
        <v>6</v>
      </c>
      <c r="AD69" s="557"/>
      <c r="AE69" s="558"/>
      <c r="AF69" s="307">
        <v>0</v>
      </c>
    </row>
    <row r="70" spans="1:32" s="525" customFormat="1">
      <c r="A70" s="554" t="s">
        <v>142</v>
      </c>
      <c r="B70" s="539"/>
      <c r="C70" s="540">
        <v>7</v>
      </c>
      <c r="D70" s="555">
        <v>0</v>
      </c>
      <c r="E70" s="555">
        <v>0</v>
      </c>
      <c r="F70" s="555">
        <v>0</v>
      </c>
      <c r="G70" s="553">
        <v>0</v>
      </c>
      <c r="H70" s="555">
        <v>0</v>
      </c>
      <c r="I70" s="553">
        <v>0</v>
      </c>
      <c r="J70" s="555">
        <v>0</v>
      </c>
      <c r="K70" s="555">
        <v>0</v>
      </c>
      <c r="L70" s="555">
        <v>0</v>
      </c>
      <c r="M70" s="555">
        <v>0</v>
      </c>
      <c r="N70" s="553">
        <v>0</v>
      </c>
      <c r="O70" s="542"/>
      <c r="P70" s="555">
        <v>0</v>
      </c>
      <c r="Q70" s="553">
        <v>0</v>
      </c>
      <c r="R70" s="555">
        <v>0</v>
      </c>
      <c r="S70" s="553">
        <v>0</v>
      </c>
      <c r="T70" s="500">
        <v>0</v>
      </c>
      <c r="U70" s="555">
        <v>0</v>
      </c>
      <c r="V70" s="555">
        <v>0</v>
      </c>
      <c r="W70" s="553">
        <v>0</v>
      </c>
      <c r="X70" s="542"/>
      <c r="Y70" s="555">
        <v>0</v>
      </c>
      <c r="Z70" s="555">
        <v>0</v>
      </c>
      <c r="AA70" s="556">
        <v>0</v>
      </c>
      <c r="AB70" s="555">
        <v>0</v>
      </c>
      <c r="AC70" s="507">
        <v>7</v>
      </c>
      <c r="AD70" s="559"/>
      <c r="AE70" s="558"/>
      <c r="AF70" s="307">
        <v>0</v>
      </c>
    </row>
    <row r="71" spans="1:32" s="525" customFormat="1">
      <c r="A71" s="554" t="s">
        <v>143</v>
      </c>
      <c r="B71" s="539"/>
      <c r="C71" s="540">
        <v>8</v>
      </c>
      <c r="D71" s="555">
        <v>0</v>
      </c>
      <c r="E71" s="555">
        <v>0</v>
      </c>
      <c r="F71" s="555">
        <v>0</v>
      </c>
      <c r="G71" s="553">
        <v>0</v>
      </c>
      <c r="H71" s="555">
        <v>0</v>
      </c>
      <c r="I71" s="553">
        <v>0</v>
      </c>
      <c r="J71" s="555">
        <v>0</v>
      </c>
      <c r="K71" s="555">
        <v>0</v>
      </c>
      <c r="L71" s="555">
        <v>0</v>
      </c>
      <c r="M71" s="555">
        <v>0</v>
      </c>
      <c r="N71" s="553">
        <v>0</v>
      </c>
      <c r="O71" s="542"/>
      <c r="P71" s="555">
        <v>0</v>
      </c>
      <c r="Q71" s="553">
        <v>0</v>
      </c>
      <c r="R71" s="555">
        <v>0</v>
      </c>
      <c r="S71" s="553">
        <v>0</v>
      </c>
      <c r="T71" s="500">
        <v>0</v>
      </c>
      <c r="U71" s="555">
        <v>0</v>
      </c>
      <c r="V71" s="555">
        <v>0</v>
      </c>
      <c r="W71" s="553">
        <v>0</v>
      </c>
      <c r="X71" s="542"/>
      <c r="Y71" s="555">
        <v>0</v>
      </c>
      <c r="Z71" s="555">
        <v>0</v>
      </c>
      <c r="AA71" s="556">
        <v>0</v>
      </c>
      <c r="AB71" s="555">
        <v>0</v>
      </c>
      <c r="AC71" s="507">
        <v>8</v>
      </c>
      <c r="AD71" s="559"/>
      <c r="AE71" s="558"/>
      <c r="AF71" s="307">
        <v>0</v>
      </c>
    </row>
    <row r="72" spans="1:32" s="525" customFormat="1" ht="43.5">
      <c r="A72" s="560" t="s">
        <v>144</v>
      </c>
      <c r="B72" s="539"/>
      <c r="C72" s="540">
        <v>9</v>
      </c>
      <c r="D72" s="555">
        <v>0</v>
      </c>
      <c r="E72" s="555">
        <v>0</v>
      </c>
      <c r="F72" s="555">
        <v>0</v>
      </c>
      <c r="G72" s="553">
        <v>0</v>
      </c>
      <c r="H72" s="555">
        <v>0</v>
      </c>
      <c r="I72" s="553">
        <v>0</v>
      </c>
      <c r="J72" s="555">
        <v>0</v>
      </c>
      <c r="K72" s="555">
        <v>0</v>
      </c>
      <c r="L72" s="555">
        <v>0</v>
      </c>
      <c r="M72" s="555">
        <v>0</v>
      </c>
      <c r="N72" s="553">
        <v>0</v>
      </c>
      <c r="O72" s="542"/>
      <c r="P72" s="555">
        <v>0</v>
      </c>
      <c r="Q72" s="553">
        <v>0</v>
      </c>
      <c r="R72" s="555">
        <v>0</v>
      </c>
      <c r="S72" s="553">
        <v>0</v>
      </c>
      <c r="T72" s="500">
        <v>0</v>
      </c>
      <c r="U72" s="555">
        <v>0</v>
      </c>
      <c r="V72" s="555">
        <v>0</v>
      </c>
      <c r="W72" s="553">
        <v>0</v>
      </c>
      <c r="X72" s="542"/>
      <c r="Y72" s="555">
        <v>0</v>
      </c>
      <c r="Z72" s="555">
        <v>0</v>
      </c>
      <c r="AA72" s="556">
        <v>0</v>
      </c>
      <c r="AB72" s="555">
        <v>0</v>
      </c>
      <c r="AC72" s="507">
        <v>9</v>
      </c>
      <c r="AD72" s="559"/>
      <c r="AE72" s="558"/>
      <c r="AF72" s="307">
        <v>0</v>
      </c>
    </row>
    <row r="73" spans="1:32" s="525" customFormat="1">
      <c r="A73" s="554" t="s">
        <v>30</v>
      </c>
      <c r="B73" s="539"/>
      <c r="C73" s="540">
        <v>10</v>
      </c>
      <c r="D73" s="555">
        <v>0</v>
      </c>
      <c r="E73" s="555">
        <v>0</v>
      </c>
      <c r="F73" s="555">
        <v>0</v>
      </c>
      <c r="G73" s="553">
        <v>0</v>
      </c>
      <c r="H73" s="555">
        <v>0</v>
      </c>
      <c r="I73" s="553">
        <v>0</v>
      </c>
      <c r="J73" s="555">
        <v>0</v>
      </c>
      <c r="K73" s="555">
        <v>0</v>
      </c>
      <c r="L73" s="555">
        <v>0</v>
      </c>
      <c r="M73" s="555">
        <v>0</v>
      </c>
      <c r="N73" s="553">
        <v>0</v>
      </c>
      <c r="O73" s="542"/>
      <c r="P73" s="555">
        <v>0</v>
      </c>
      <c r="Q73" s="553">
        <v>0</v>
      </c>
      <c r="R73" s="555">
        <v>0</v>
      </c>
      <c r="S73" s="553">
        <v>0</v>
      </c>
      <c r="T73" s="500">
        <v>0</v>
      </c>
      <c r="U73" s="555">
        <v>0</v>
      </c>
      <c r="V73" s="555">
        <v>0</v>
      </c>
      <c r="W73" s="553">
        <v>0</v>
      </c>
      <c r="X73" s="542"/>
      <c r="Y73" s="555">
        <v>0</v>
      </c>
      <c r="Z73" s="555">
        <v>0</v>
      </c>
      <c r="AA73" s="556">
        <v>0</v>
      </c>
      <c r="AB73" s="555">
        <v>0</v>
      </c>
      <c r="AC73" s="507">
        <v>10</v>
      </c>
      <c r="AD73" s="559" t="s">
        <v>191</v>
      </c>
      <c r="AE73" s="558"/>
      <c r="AF73" s="307">
        <v>0</v>
      </c>
    </row>
    <row r="74" spans="1:32" s="525" customFormat="1" ht="35.25" customHeight="1">
      <c r="A74" s="560" t="s">
        <v>16</v>
      </c>
      <c r="B74" s="561"/>
      <c r="C74" s="562">
        <v>11</v>
      </c>
      <c r="D74" s="553">
        <v>0</v>
      </c>
      <c r="E74" s="553">
        <v>0</v>
      </c>
      <c r="F74" s="553">
        <v>0</v>
      </c>
      <c r="G74" s="553">
        <v>0</v>
      </c>
      <c r="H74" s="553">
        <v>0</v>
      </c>
      <c r="I74" s="553">
        <v>0</v>
      </c>
      <c r="J74" s="553">
        <v>0</v>
      </c>
      <c r="K74" s="553">
        <v>0</v>
      </c>
      <c r="L74" s="553">
        <v>0</v>
      </c>
      <c r="M74" s="553">
        <v>0</v>
      </c>
      <c r="N74" s="553">
        <v>0</v>
      </c>
      <c r="O74" s="542"/>
      <c r="P74" s="553">
        <v>0</v>
      </c>
      <c r="Q74" s="553">
        <v>0</v>
      </c>
      <c r="R74" s="553">
        <v>0</v>
      </c>
      <c r="S74" s="553">
        <v>0</v>
      </c>
      <c r="T74" s="500">
        <v>0</v>
      </c>
      <c r="U74" s="553">
        <v>0</v>
      </c>
      <c r="V74" s="553">
        <v>0</v>
      </c>
      <c r="W74" s="553">
        <v>0</v>
      </c>
      <c r="X74" s="542"/>
      <c r="Y74" s="553">
        <v>0</v>
      </c>
      <c r="Z74" s="555">
        <v>0</v>
      </c>
      <c r="AA74" s="563">
        <v>0</v>
      </c>
      <c r="AB74" s="555">
        <v>0</v>
      </c>
      <c r="AC74" s="507">
        <v>11</v>
      </c>
      <c r="AD74" s="557"/>
      <c r="AE74" s="558"/>
      <c r="AF74" s="307">
        <v>0</v>
      </c>
    </row>
    <row r="75" spans="1:32" s="525" customFormat="1" ht="24" customHeight="1">
      <c r="A75" s="560" t="s">
        <v>145</v>
      </c>
      <c r="B75" s="561"/>
      <c r="C75" s="562">
        <v>12</v>
      </c>
      <c r="D75" s="553">
        <v>0</v>
      </c>
      <c r="E75" s="553">
        <v>0</v>
      </c>
      <c r="F75" s="553">
        <v>0</v>
      </c>
      <c r="G75" s="553">
        <v>0</v>
      </c>
      <c r="H75" s="553">
        <v>0</v>
      </c>
      <c r="I75" s="553">
        <v>0</v>
      </c>
      <c r="J75" s="553">
        <v>0</v>
      </c>
      <c r="K75" s="553">
        <v>0</v>
      </c>
      <c r="L75" s="553">
        <v>0</v>
      </c>
      <c r="M75" s="553">
        <v>0</v>
      </c>
      <c r="N75" s="553">
        <v>0</v>
      </c>
      <c r="O75" s="542"/>
      <c r="P75" s="553">
        <v>0</v>
      </c>
      <c r="Q75" s="553">
        <v>0</v>
      </c>
      <c r="R75" s="553">
        <v>0</v>
      </c>
      <c r="S75" s="553">
        <v>0</v>
      </c>
      <c r="T75" s="500">
        <v>0</v>
      </c>
      <c r="U75" s="553">
        <v>0</v>
      </c>
      <c r="V75" s="553">
        <v>0</v>
      </c>
      <c r="W75" s="553">
        <v>0</v>
      </c>
      <c r="X75" s="542"/>
      <c r="Y75" s="553">
        <v>0</v>
      </c>
      <c r="Z75" s="555">
        <v>0</v>
      </c>
      <c r="AA75" s="563">
        <v>0</v>
      </c>
      <c r="AB75" s="555">
        <v>0</v>
      </c>
      <c r="AC75" s="507">
        <v>12</v>
      </c>
      <c r="AD75" s="564"/>
      <c r="AE75" s="558"/>
      <c r="AF75" s="307">
        <v>0</v>
      </c>
    </row>
    <row r="76" spans="1:32" s="525" customFormat="1" ht="22.5" customHeight="1">
      <c r="A76" s="560" t="s">
        <v>31</v>
      </c>
      <c r="B76" s="561"/>
      <c r="C76" s="562">
        <v>13</v>
      </c>
      <c r="D76" s="553">
        <v>0</v>
      </c>
      <c r="E76" s="553">
        <v>0</v>
      </c>
      <c r="F76" s="553">
        <v>0</v>
      </c>
      <c r="G76" s="553">
        <v>0</v>
      </c>
      <c r="H76" s="553">
        <v>0</v>
      </c>
      <c r="I76" s="553">
        <v>0</v>
      </c>
      <c r="J76" s="553">
        <v>0</v>
      </c>
      <c r="K76" s="553">
        <v>0</v>
      </c>
      <c r="L76" s="553">
        <v>0</v>
      </c>
      <c r="M76" s="553">
        <v>0</v>
      </c>
      <c r="N76" s="553">
        <v>0</v>
      </c>
      <c r="O76" s="542"/>
      <c r="P76" s="553">
        <v>0</v>
      </c>
      <c r="Q76" s="553">
        <v>0</v>
      </c>
      <c r="R76" s="553">
        <v>0</v>
      </c>
      <c r="S76" s="553">
        <v>0</v>
      </c>
      <c r="T76" s="500">
        <v>0</v>
      </c>
      <c r="U76" s="553">
        <v>0</v>
      </c>
      <c r="V76" s="553">
        <v>0</v>
      </c>
      <c r="W76" s="553">
        <v>0</v>
      </c>
      <c r="X76" s="542"/>
      <c r="Y76" s="553">
        <v>0</v>
      </c>
      <c r="Z76" s="555">
        <v>0</v>
      </c>
      <c r="AA76" s="563">
        <v>0</v>
      </c>
      <c r="AB76" s="555">
        <v>0</v>
      </c>
      <c r="AC76" s="507">
        <v>13</v>
      </c>
      <c r="AD76" s="557"/>
      <c r="AE76" s="558"/>
      <c r="AF76" s="307">
        <v>0</v>
      </c>
    </row>
    <row r="77" spans="1:32" s="525" customFormat="1" ht="21" customHeight="1">
      <c r="A77" s="560" t="s">
        <v>146</v>
      </c>
      <c r="B77" s="561"/>
      <c r="C77" s="562">
        <v>14</v>
      </c>
      <c r="D77" s="553">
        <v>0</v>
      </c>
      <c r="E77" s="553">
        <v>0</v>
      </c>
      <c r="F77" s="553">
        <v>0</v>
      </c>
      <c r="G77" s="553">
        <v>0</v>
      </c>
      <c r="H77" s="553">
        <v>0</v>
      </c>
      <c r="I77" s="553">
        <v>0</v>
      </c>
      <c r="J77" s="553">
        <v>0</v>
      </c>
      <c r="K77" s="553">
        <v>0</v>
      </c>
      <c r="L77" s="553">
        <v>0</v>
      </c>
      <c r="M77" s="553">
        <v>0</v>
      </c>
      <c r="N77" s="553">
        <v>0</v>
      </c>
      <c r="O77" s="542"/>
      <c r="P77" s="553">
        <v>0</v>
      </c>
      <c r="Q77" s="553">
        <v>0</v>
      </c>
      <c r="R77" s="553">
        <v>0</v>
      </c>
      <c r="S77" s="553">
        <v>0</v>
      </c>
      <c r="T77" s="500">
        <v>0</v>
      </c>
      <c r="U77" s="553">
        <v>0</v>
      </c>
      <c r="V77" s="553">
        <v>0</v>
      </c>
      <c r="W77" s="553">
        <v>0</v>
      </c>
      <c r="X77" s="542"/>
      <c r="Y77" s="553">
        <v>0</v>
      </c>
      <c r="Z77" s="555">
        <v>0</v>
      </c>
      <c r="AA77" s="563">
        <v>0</v>
      </c>
      <c r="AB77" s="555">
        <v>0</v>
      </c>
      <c r="AC77" s="507">
        <v>14</v>
      </c>
      <c r="AD77" s="564"/>
      <c r="AE77" s="558"/>
      <c r="AF77" s="307">
        <v>0</v>
      </c>
    </row>
    <row r="78" spans="1:32" s="525" customFormat="1" ht="23.25" customHeight="1">
      <c r="A78" s="560" t="s">
        <v>32</v>
      </c>
      <c r="B78" s="561"/>
      <c r="C78" s="562">
        <v>16</v>
      </c>
      <c r="D78" s="553">
        <v>0</v>
      </c>
      <c r="E78" s="553">
        <v>0</v>
      </c>
      <c r="F78" s="553">
        <v>0</v>
      </c>
      <c r="G78" s="553">
        <v>0</v>
      </c>
      <c r="H78" s="553">
        <v>0</v>
      </c>
      <c r="I78" s="553">
        <v>0</v>
      </c>
      <c r="J78" s="553">
        <v>0</v>
      </c>
      <c r="K78" s="553">
        <v>0</v>
      </c>
      <c r="L78" s="553">
        <v>0</v>
      </c>
      <c r="M78" s="553">
        <v>0</v>
      </c>
      <c r="N78" s="553">
        <v>0</v>
      </c>
      <c r="O78" s="542"/>
      <c r="P78" s="553">
        <v>0</v>
      </c>
      <c r="Q78" s="553">
        <v>0</v>
      </c>
      <c r="R78" s="553">
        <v>0</v>
      </c>
      <c r="S78" s="553">
        <v>0</v>
      </c>
      <c r="T78" s="500">
        <v>0</v>
      </c>
      <c r="U78" s="553">
        <v>0</v>
      </c>
      <c r="V78" s="553">
        <v>0</v>
      </c>
      <c r="W78" s="553">
        <v>0</v>
      </c>
      <c r="X78" s="542"/>
      <c r="Y78" s="553">
        <v>0</v>
      </c>
      <c r="Z78" s="555">
        <v>0</v>
      </c>
      <c r="AA78" s="563">
        <v>0</v>
      </c>
      <c r="AB78" s="555">
        <v>0</v>
      </c>
      <c r="AC78" s="507">
        <v>15</v>
      </c>
      <c r="AD78" s="557"/>
      <c r="AE78" s="558"/>
      <c r="AF78" s="307">
        <v>0</v>
      </c>
    </row>
    <row r="79" spans="1:32" s="525" customFormat="1" ht="39.75" customHeight="1">
      <c r="A79" s="560" t="s">
        <v>33</v>
      </c>
      <c r="B79" s="561"/>
      <c r="C79" s="562">
        <v>17</v>
      </c>
      <c r="D79" s="553">
        <v>0</v>
      </c>
      <c r="E79" s="553">
        <v>0</v>
      </c>
      <c r="F79" s="553">
        <v>0</v>
      </c>
      <c r="G79" s="553">
        <v>0</v>
      </c>
      <c r="H79" s="553">
        <v>0</v>
      </c>
      <c r="I79" s="553">
        <v>0</v>
      </c>
      <c r="J79" s="553">
        <v>0</v>
      </c>
      <c r="K79" s="553">
        <v>0</v>
      </c>
      <c r="L79" s="553">
        <v>0</v>
      </c>
      <c r="M79" s="553">
        <v>0</v>
      </c>
      <c r="N79" s="553">
        <v>0</v>
      </c>
      <c r="O79" s="542"/>
      <c r="P79" s="553">
        <v>0</v>
      </c>
      <c r="Q79" s="553">
        <v>0</v>
      </c>
      <c r="R79" s="553">
        <v>0</v>
      </c>
      <c r="S79" s="553">
        <v>0</v>
      </c>
      <c r="T79" s="500">
        <v>0</v>
      </c>
      <c r="U79" s="553">
        <v>0</v>
      </c>
      <c r="V79" s="553">
        <v>0</v>
      </c>
      <c r="W79" s="553">
        <v>0</v>
      </c>
      <c r="X79" s="542"/>
      <c r="Y79" s="553">
        <v>0</v>
      </c>
      <c r="Z79" s="555">
        <v>0</v>
      </c>
      <c r="AA79" s="563">
        <v>0</v>
      </c>
      <c r="AB79" s="555">
        <v>0</v>
      </c>
      <c r="AC79" s="507">
        <v>16</v>
      </c>
      <c r="AD79" s="557"/>
      <c r="AE79" s="558"/>
      <c r="AF79" s="307">
        <v>0</v>
      </c>
    </row>
    <row r="80" spans="1:32" s="525" customFormat="1" ht="37.5" customHeight="1">
      <c r="A80" s="560" t="s">
        <v>34</v>
      </c>
      <c r="B80" s="561"/>
      <c r="C80" s="562">
        <v>19</v>
      </c>
      <c r="D80" s="553">
        <v>0</v>
      </c>
      <c r="E80" s="553">
        <v>0</v>
      </c>
      <c r="F80" s="553">
        <v>0</v>
      </c>
      <c r="G80" s="553">
        <v>0</v>
      </c>
      <c r="H80" s="553">
        <v>0</v>
      </c>
      <c r="I80" s="553">
        <v>0</v>
      </c>
      <c r="J80" s="553">
        <v>0</v>
      </c>
      <c r="K80" s="553">
        <v>0</v>
      </c>
      <c r="L80" s="553">
        <v>0</v>
      </c>
      <c r="M80" s="553">
        <v>0</v>
      </c>
      <c r="N80" s="553">
        <v>0</v>
      </c>
      <c r="O80" s="542"/>
      <c r="P80" s="553">
        <v>0</v>
      </c>
      <c r="Q80" s="553">
        <v>0</v>
      </c>
      <c r="R80" s="553">
        <v>0</v>
      </c>
      <c r="S80" s="553">
        <v>0</v>
      </c>
      <c r="T80" s="500">
        <v>0</v>
      </c>
      <c r="U80" s="553">
        <v>0</v>
      </c>
      <c r="V80" s="553">
        <v>0</v>
      </c>
      <c r="W80" s="553">
        <v>0</v>
      </c>
      <c r="X80" s="542"/>
      <c r="Y80" s="553">
        <v>0</v>
      </c>
      <c r="Z80" s="555">
        <v>0</v>
      </c>
      <c r="AA80" s="563">
        <v>0</v>
      </c>
      <c r="AB80" s="555">
        <v>0</v>
      </c>
      <c r="AC80" s="507">
        <v>17</v>
      </c>
      <c r="AD80" s="564"/>
      <c r="AE80" s="558"/>
      <c r="AF80" s="307">
        <v>0</v>
      </c>
    </row>
    <row r="81" spans="1:32" s="525" customFormat="1" ht="44.25" customHeight="1">
      <c r="A81" s="560" t="s">
        <v>18</v>
      </c>
      <c r="B81" s="561"/>
      <c r="C81" s="562">
        <v>21</v>
      </c>
      <c r="D81" s="553">
        <v>0</v>
      </c>
      <c r="E81" s="553">
        <v>0</v>
      </c>
      <c r="F81" s="553">
        <v>0</v>
      </c>
      <c r="G81" s="553">
        <v>0</v>
      </c>
      <c r="H81" s="553">
        <v>0</v>
      </c>
      <c r="I81" s="553">
        <v>0</v>
      </c>
      <c r="J81" s="553">
        <v>0</v>
      </c>
      <c r="K81" s="553">
        <v>114.645</v>
      </c>
      <c r="L81" s="553">
        <v>114.645</v>
      </c>
      <c r="M81" s="553">
        <v>0</v>
      </c>
      <c r="N81" s="553">
        <v>0</v>
      </c>
      <c r="O81" s="542"/>
      <c r="P81" s="553">
        <v>114.19</v>
      </c>
      <c r="Q81" s="553">
        <v>99.603122683065124</v>
      </c>
      <c r="R81" s="553">
        <v>0.45499999999999829</v>
      </c>
      <c r="S81" s="553">
        <v>0.39687731693488448</v>
      </c>
      <c r="T81" s="500">
        <v>114.645</v>
      </c>
      <c r="U81" s="553">
        <v>114.645</v>
      </c>
      <c r="V81" s="553">
        <v>0</v>
      </c>
      <c r="W81" s="553">
        <v>0</v>
      </c>
      <c r="X81" s="542"/>
      <c r="Y81" s="553">
        <v>114.19</v>
      </c>
      <c r="Z81" s="555">
        <v>99.603122683065124</v>
      </c>
      <c r="AA81" s="563">
        <v>0.45499999999999829</v>
      </c>
      <c r="AB81" s="555">
        <v>0.39687731693488448</v>
      </c>
      <c r="AC81" s="507">
        <v>18</v>
      </c>
      <c r="AD81" s="559" t="s">
        <v>192</v>
      </c>
      <c r="AE81" s="558"/>
      <c r="AF81" s="307">
        <v>0</v>
      </c>
    </row>
    <row r="82" spans="1:32" s="525" customFormat="1" ht="18.75" hidden="1" customHeight="1">
      <c r="A82" s="560" t="s">
        <v>193</v>
      </c>
      <c r="B82" s="561"/>
      <c r="C82" s="562">
        <v>22</v>
      </c>
      <c r="D82" s="553">
        <v>0</v>
      </c>
      <c r="E82" s="553">
        <v>0</v>
      </c>
      <c r="F82" s="553">
        <v>0</v>
      </c>
      <c r="G82" s="553">
        <v>0</v>
      </c>
      <c r="H82" s="553">
        <v>0</v>
      </c>
      <c r="I82" s="553">
        <v>0</v>
      </c>
      <c r="J82" s="553">
        <v>0</v>
      </c>
      <c r="K82" s="553">
        <v>0</v>
      </c>
      <c r="L82" s="553">
        <v>0</v>
      </c>
      <c r="M82" s="553">
        <v>0</v>
      </c>
      <c r="N82" s="553">
        <v>0</v>
      </c>
      <c r="O82" s="542"/>
      <c r="P82" s="553">
        <v>0</v>
      </c>
      <c r="Q82" s="553">
        <v>0</v>
      </c>
      <c r="R82" s="553">
        <v>0</v>
      </c>
      <c r="S82" s="553">
        <v>0</v>
      </c>
      <c r="T82" s="500">
        <v>0</v>
      </c>
      <c r="U82" s="553">
        <v>0</v>
      </c>
      <c r="V82" s="553">
        <v>0</v>
      </c>
      <c r="W82" s="553">
        <v>0</v>
      </c>
      <c r="X82" s="542"/>
      <c r="Y82" s="553">
        <v>0</v>
      </c>
      <c r="Z82" s="555">
        <v>0</v>
      </c>
      <c r="AA82" s="563">
        <v>0</v>
      </c>
      <c r="AB82" s="555">
        <v>0</v>
      </c>
      <c r="AC82" s="507">
        <v>19</v>
      </c>
      <c r="AD82" s="564"/>
      <c r="AE82" s="558"/>
      <c r="AF82" s="307">
        <v>0</v>
      </c>
    </row>
    <row r="83" spans="1:32" s="525" customFormat="1" ht="36" customHeight="1">
      <c r="A83" s="565" t="s">
        <v>147</v>
      </c>
      <c r="B83" s="566"/>
      <c r="C83" s="562">
        <v>23</v>
      </c>
      <c r="D83" s="553">
        <v>0</v>
      </c>
      <c r="E83" s="553">
        <v>0</v>
      </c>
      <c r="F83" s="553">
        <v>0</v>
      </c>
      <c r="G83" s="553">
        <v>0</v>
      </c>
      <c r="H83" s="553">
        <v>0</v>
      </c>
      <c r="I83" s="553">
        <v>0</v>
      </c>
      <c r="J83" s="553">
        <v>0</v>
      </c>
      <c r="K83" s="553">
        <v>0</v>
      </c>
      <c r="L83" s="553">
        <v>0</v>
      </c>
      <c r="M83" s="553">
        <v>0</v>
      </c>
      <c r="N83" s="553">
        <v>0</v>
      </c>
      <c r="O83" s="542"/>
      <c r="P83" s="553">
        <v>0</v>
      </c>
      <c r="Q83" s="553">
        <v>0</v>
      </c>
      <c r="R83" s="553">
        <v>0</v>
      </c>
      <c r="S83" s="553">
        <v>0</v>
      </c>
      <c r="T83" s="500">
        <v>0</v>
      </c>
      <c r="U83" s="553">
        <v>0</v>
      </c>
      <c r="V83" s="553">
        <v>0</v>
      </c>
      <c r="W83" s="553">
        <v>0</v>
      </c>
      <c r="X83" s="542"/>
      <c r="Y83" s="553">
        <v>0</v>
      </c>
      <c r="Z83" s="555">
        <v>0</v>
      </c>
      <c r="AA83" s="563">
        <v>0</v>
      </c>
      <c r="AB83" s="555">
        <v>0</v>
      </c>
      <c r="AC83" s="507">
        <v>20</v>
      </c>
      <c r="AD83" s="564"/>
      <c r="AE83" s="558"/>
      <c r="AF83" s="307">
        <v>0</v>
      </c>
    </row>
    <row r="84" spans="1:32" s="525" customFormat="1" ht="24" hidden="1" customHeight="1">
      <c r="A84" s="538" t="s">
        <v>148</v>
      </c>
      <c r="B84" s="566"/>
      <c r="C84" s="562">
        <v>23</v>
      </c>
      <c r="D84" s="553">
        <v>0</v>
      </c>
      <c r="E84" s="553">
        <v>0</v>
      </c>
      <c r="F84" s="553">
        <v>0</v>
      </c>
      <c r="G84" s="553">
        <v>0</v>
      </c>
      <c r="H84" s="553">
        <v>0</v>
      </c>
      <c r="I84" s="553">
        <v>0</v>
      </c>
      <c r="J84" s="553">
        <v>0</v>
      </c>
      <c r="K84" s="553">
        <v>0</v>
      </c>
      <c r="L84" s="553">
        <v>0</v>
      </c>
      <c r="M84" s="553">
        <v>0</v>
      </c>
      <c r="N84" s="553">
        <v>0</v>
      </c>
      <c r="O84" s="542"/>
      <c r="P84" s="553">
        <v>0</v>
      </c>
      <c r="Q84" s="553">
        <v>0</v>
      </c>
      <c r="R84" s="553">
        <v>0</v>
      </c>
      <c r="S84" s="553">
        <v>0</v>
      </c>
      <c r="T84" s="500">
        <v>0</v>
      </c>
      <c r="U84" s="553">
        <v>0</v>
      </c>
      <c r="V84" s="553">
        <v>0</v>
      </c>
      <c r="W84" s="553">
        <v>0</v>
      </c>
      <c r="X84" s="542"/>
      <c r="Y84" s="553">
        <v>0</v>
      </c>
      <c r="Z84" s="555">
        <v>0</v>
      </c>
      <c r="AA84" s="563">
        <v>0</v>
      </c>
      <c r="AB84" s="555">
        <v>0</v>
      </c>
      <c r="AC84" s="507">
        <v>21</v>
      </c>
      <c r="AD84" s="564"/>
      <c r="AE84" s="558"/>
      <c r="AF84" s="307">
        <v>0</v>
      </c>
    </row>
    <row r="85" spans="1:32" s="525" customFormat="1" ht="25.5" customHeight="1">
      <c r="A85" s="560" t="s">
        <v>117</v>
      </c>
      <c r="B85" s="566"/>
      <c r="C85" s="562">
        <v>23</v>
      </c>
      <c r="D85" s="553">
        <v>0</v>
      </c>
      <c r="E85" s="553">
        <v>0</v>
      </c>
      <c r="F85" s="553">
        <v>0</v>
      </c>
      <c r="G85" s="553">
        <v>0</v>
      </c>
      <c r="H85" s="553">
        <v>0</v>
      </c>
      <c r="I85" s="553">
        <v>0</v>
      </c>
      <c r="J85" s="553">
        <v>0</v>
      </c>
      <c r="K85" s="553">
        <v>85.450626</v>
      </c>
      <c r="L85" s="553">
        <v>85.450626</v>
      </c>
      <c r="M85" s="553">
        <v>0</v>
      </c>
      <c r="N85" s="553">
        <v>0</v>
      </c>
      <c r="O85" s="542"/>
      <c r="P85" s="553">
        <v>0</v>
      </c>
      <c r="Q85" s="553">
        <v>0</v>
      </c>
      <c r="R85" s="553">
        <v>85.450626</v>
      </c>
      <c r="S85" s="553">
        <v>99.999999999999986</v>
      </c>
      <c r="T85" s="500">
        <v>85.450626</v>
      </c>
      <c r="U85" s="553">
        <v>85.450626</v>
      </c>
      <c r="V85" s="553">
        <v>0</v>
      </c>
      <c r="W85" s="553">
        <v>0</v>
      </c>
      <c r="X85" s="542"/>
      <c r="Y85" s="553">
        <v>0</v>
      </c>
      <c r="Z85" s="555">
        <v>0</v>
      </c>
      <c r="AA85" s="563">
        <v>85.450626</v>
      </c>
      <c r="AB85" s="555">
        <v>99.999999999999986</v>
      </c>
      <c r="AC85" s="507">
        <v>22</v>
      </c>
      <c r="AD85" s="564" t="s">
        <v>194</v>
      </c>
      <c r="AE85" s="567"/>
      <c r="AF85" s="307">
        <v>0</v>
      </c>
    </row>
    <row r="86" spans="1:32" s="525" customFormat="1" ht="34.5" hidden="1" customHeight="1">
      <c r="A86" s="560" t="s">
        <v>149</v>
      </c>
      <c r="B86" s="568"/>
      <c r="C86" s="562">
        <v>24</v>
      </c>
      <c r="D86" s="553">
        <v>0</v>
      </c>
      <c r="E86" s="553">
        <v>0</v>
      </c>
      <c r="F86" s="553">
        <v>0</v>
      </c>
      <c r="G86" s="553">
        <v>0</v>
      </c>
      <c r="H86" s="553">
        <v>0</v>
      </c>
      <c r="I86" s="553">
        <v>0</v>
      </c>
      <c r="J86" s="553">
        <v>0</v>
      </c>
      <c r="K86" s="553">
        <v>0</v>
      </c>
      <c r="L86" s="553">
        <v>0</v>
      </c>
      <c r="M86" s="553">
        <v>0</v>
      </c>
      <c r="N86" s="553">
        <v>0</v>
      </c>
      <c r="O86" s="542"/>
      <c r="P86" s="553">
        <v>0</v>
      </c>
      <c r="Q86" s="553">
        <v>0</v>
      </c>
      <c r="R86" s="553">
        <v>0</v>
      </c>
      <c r="S86" s="553">
        <v>0</v>
      </c>
      <c r="T86" s="500">
        <v>0</v>
      </c>
      <c r="U86" s="553">
        <v>0</v>
      </c>
      <c r="V86" s="553">
        <v>0</v>
      </c>
      <c r="W86" s="553">
        <v>0</v>
      </c>
      <c r="X86" s="542"/>
      <c r="Y86" s="553">
        <v>0</v>
      </c>
      <c r="Z86" s="555">
        <v>0</v>
      </c>
      <c r="AA86" s="563">
        <v>0</v>
      </c>
      <c r="AB86" s="555">
        <v>0</v>
      </c>
      <c r="AC86" s="507">
        <v>23</v>
      </c>
      <c r="AD86" s="557"/>
      <c r="AE86" s="558"/>
      <c r="AF86" s="307">
        <v>0</v>
      </c>
    </row>
    <row r="87" spans="1:32" s="525" customFormat="1" ht="22.5" customHeight="1">
      <c r="A87" s="569" t="s">
        <v>195</v>
      </c>
      <c r="B87" s="570"/>
      <c r="C87" s="571">
        <v>24</v>
      </c>
      <c r="D87" s="572">
        <v>0</v>
      </c>
      <c r="E87" s="572">
        <v>0</v>
      </c>
      <c r="F87" s="572">
        <v>0</v>
      </c>
      <c r="G87" s="572">
        <v>0</v>
      </c>
      <c r="H87" s="572">
        <v>0</v>
      </c>
      <c r="I87" s="572">
        <v>0</v>
      </c>
      <c r="J87" s="572">
        <v>0</v>
      </c>
      <c r="K87" s="572">
        <v>0</v>
      </c>
      <c r="L87" s="572">
        <v>0</v>
      </c>
      <c r="M87" s="572">
        <v>0</v>
      </c>
      <c r="N87" s="572">
        <v>0</v>
      </c>
      <c r="O87" s="548"/>
      <c r="P87" s="572">
        <v>0</v>
      </c>
      <c r="Q87" s="572">
        <v>0</v>
      </c>
      <c r="R87" s="572">
        <v>0</v>
      </c>
      <c r="S87" s="572">
        <v>0</v>
      </c>
      <c r="T87" s="500">
        <v>0</v>
      </c>
      <c r="U87" s="572">
        <v>0</v>
      </c>
      <c r="V87" s="572">
        <v>0</v>
      </c>
      <c r="W87" s="572">
        <v>0</v>
      </c>
      <c r="X87" s="548"/>
      <c r="Y87" s="572">
        <v>0</v>
      </c>
      <c r="Z87" s="573">
        <v>0</v>
      </c>
      <c r="AA87" s="574">
        <v>0</v>
      </c>
      <c r="AB87" s="573">
        <v>0</v>
      </c>
      <c r="AC87" s="507">
        <v>24</v>
      </c>
      <c r="AD87" s="559" t="s">
        <v>196</v>
      </c>
      <c r="AE87" s="558"/>
      <c r="AF87" s="307">
        <v>0</v>
      </c>
    </row>
    <row r="88" spans="1:32" s="525" customFormat="1" ht="22.5" hidden="1" customHeight="1">
      <c r="A88" s="569" t="s">
        <v>197</v>
      </c>
      <c r="B88" s="570"/>
      <c r="C88" s="571">
        <v>24</v>
      </c>
      <c r="D88" s="572">
        <v>0</v>
      </c>
      <c r="E88" s="572">
        <v>0</v>
      </c>
      <c r="F88" s="572">
        <v>0</v>
      </c>
      <c r="G88" s="572">
        <v>0</v>
      </c>
      <c r="H88" s="572">
        <v>0</v>
      </c>
      <c r="I88" s="572">
        <v>0</v>
      </c>
      <c r="J88" s="572">
        <v>0</v>
      </c>
      <c r="K88" s="572">
        <v>0</v>
      </c>
      <c r="L88" s="572">
        <v>0</v>
      </c>
      <c r="M88" s="572">
        <v>0</v>
      </c>
      <c r="N88" s="572">
        <v>0</v>
      </c>
      <c r="O88" s="548"/>
      <c r="P88" s="572">
        <v>0</v>
      </c>
      <c r="Q88" s="572">
        <v>0</v>
      </c>
      <c r="R88" s="572">
        <v>0</v>
      </c>
      <c r="S88" s="572">
        <v>0</v>
      </c>
      <c r="T88" s="500">
        <v>0</v>
      </c>
      <c r="U88" s="572">
        <v>0</v>
      </c>
      <c r="V88" s="572">
        <v>0</v>
      </c>
      <c r="W88" s="572">
        <v>0</v>
      </c>
      <c r="X88" s="548"/>
      <c r="Y88" s="572">
        <v>0</v>
      </c>
      <c r="Z88" s="573">
        <v>0</v>
      </c>
      <c r="AA88" s="574">
        <v>0</v>
      </c>
      <c r="AB88" s="573">
        <v>0</v>
      </c>
      <c r="AC88" s="507">
        <v>25</v>
      </c>
      <c r="AD88" s="557"/>
      <c r="AE88" s="558"/>
      <c r="AF88" s="307">
        <v>0</v>
      </c>
    </row>
    <row r="89" spans="1:32" s="525" customFormat="1" ht="27" customHeight="1">
      <c r="A89" s="569" t="s">
        <v>150</v>
      </c>
      <c r="B89" s="570"/>
      <c r="C89" s="571">
        <v>24</v>
      </c>
      <c r="D89" s="572">
        <v>0</v>
      </c>
      <c r="E89" s="572">
        <v>0</v>
      </c>
      <c r="F89" s="572">
        <v>0</v>
      </c>
      <c r="G89" s="572">
        <v>0</v>
      </c>
      <c r="H89" s="572">
        <v>0</v>
      </c>
      <c r="I89" s="572">
        <v>0</v>
      </c>
      <c r="J89" s="572">
        <v>0</v>
      </c>
      <c r="K89" s="572">
        <v>0</v>
      </c>
      <c r="L89" s="572">
        <v>0</v>
      </c>
      <c r="M89" s="572">
        <v>0</v>
      </c>
      <c r="N89" s="572">
        <v>0</v>
      </c>
      <c r="O89" s="548"/>
      <c r="P89" s="572">
        <v>0</v>
      </c>
      <c r="Q89" s="572">
        <v>0</v>
      </c>
      <c r="R89" s="572">
        <v>0</v>
      </c>
      <c r="S89" s="572">
        <v>0</v>
      </c>
      <c r="T89" s="500">
        <v>0</v>
      </c>
      <c r="U89" s="572">
        <v>0</v>
      </c>
      <c r="V89" s="572">
        <v>0</v>
      </c>
      <c r="W89" s="572">
        <v>0</v>
      </c>
      <c r="X89" s="548"/>
      <c r="Y89" s="572">
        <v>0</v>
      </c>
      <c r="Z89" s="573">
        <v>0</v>
      </c>
      <c r="AA89" s="574">
        <v>0</v>
      </c>
      <c r="AB89" s="573">
        <v>0</v>
      </c>
      <c r="AC89" s="507">
        <v>26</v>
      </c>
      <c r="AD89" s="559" t="s">
        <v>198</v>
      </c>
      <c r="AE89" s="558"/>
      <c r="AF89" s="307">
        <v>0</v>
      </c>
    </row>
    <row r="90" spans="1:32" s="525" customFormat="1" ht="6.75" customHeight="1">
      <c r="A90" s="575"/>
      <c r="B90" s="551"/>
      <c r="C90" s="528"/>
      <c r="D90" s="524"/>
      <c r="E90" s="524"/>
      <c r="F90" s="524"/>
      <c r="G90" s="524"/>
      <c r="H90" s="524"/>
      <c r="I90" s="524"/>
      <c r="J90" s="524"/>
      <c r="K90" s="524"/>
      <c r="L90" s="524"/>
      <c r="M90" s="524"/>
      <c r="N90" s="524"/>
      <c r="O90" s="530"/>
      <c r="P90" s="524"/>
      <c r="Q90" s="524"/>
      <c r="R90" s="524"/>
      <c r="S90" s="524"/>
      <c r="T90" s="509"/>
      <c r="U90" s="524"/>
      <c r="V90" s="524"/>
      <c r="W90" s="524"/>
      <c r="X90" s="530"/>
      <c r="Y90" s="524"/>
      <c r="Z90" s="509"/>
      <c r="AC90" s="576"/>
      <c r="AD90" s="532"/>
      <c r="AE90" s="524"/>
      <c r="AF90" s="307">
        <v>0</v>
      </c>
    </row>
    <row r="91" spans="1:32" s="525" customFormat="1" ht="17.25" customHeight="1">
      <c r="A91" s="526" t="s">
        <v>151</v>
      </c>
      <c r="B91" s="527"/>
      <c r="C91" s="528"/>
      <c r="D91" s="524"/>
      <c r="O91" s="577"/>
      <c r="T91" s="509"/>
      <c r="X91" s="577"/>
      <c r="AC91" s="576"/>
      <c r="AD91" s="532"/>
      <c r="AE91" s="524"/>
    </row>
    <row r="92" spans="1:32" s="525" customFormat="1">
      <c r="A92" s="525" t="s">
        <v>173</v>
      </c>
      <c r="B92" s="527"/>
      <c r="C92" s="528"/>
      <c r="D92" s="524"/>
      <c r="E92" s="524"/>
      <c r="F92" s="524"/>
      <c r="G92" s="524"/>
      <c r="H92" s="524"/>
      <c r="I92" s="524"/>
      <c r="J92" s="524"/>
      <c r="K92" s="524"/>
      <c r="L92" s="524"/>
      <c r="M92" s="524"/>
      <c r="N92" s="524"/>
      <c r="O92" s="530"/>
      <c r="P92" s="524"/>
      <c r="Q92" s="524"/>
      <c r="R92" s="524"/>
      <c r="S92" s="524"/>
      <c r="T92" s="509"/>
      <c r="U92" s="524"/>
      <c r="V92" s="524"/>
      <c r="W92" s="524"/>
      <c r="X92" s="530"/>
      <c r="Y92" s="524"/>
      <c r="Z92" s="509"/>
      <c r="AA92" s="509"/>
      <c r="AB92" s="524"/>
      <c r="AC92" s="507"/>
      <c r="AD92" s="532"/>
      <c r="AE92" s="524"/>
    </row>
    <row r="93" spans="1:32" s="525" customFormat="1" ht="17.25" customHeight="1">
      <c r="A93" s="551"/>
      <c r="B93" s="527"/>
      <c r="C93" s="528"/>
      <c r="D93" s="524"/>
      <c r="O93" s="577"/>
      <c r="T93" s="509"/>
      <c r="X93" s="577"/>
      <c r="AC93" s="576"/>
      <c r="AD93" s="532"/>
      <c r="AE93" s="524"/>
    </row>
    <row r="94" spans="1:32" s="525" customFormat="1" ht="86.25" customHeight="1">
      <c r="A94" s="578"/>
      <c r="B94" s="578"/>
      <c r="C94" s="579"/>
      <c r="O94" s="577"/>
      <c r="T94" s="509"/>
      <c r="X94" s="577"/>
      <c r="AC94" s="576"/>
      <c r="AD94" s="532"/>
      <c r="AE94" s="524"/>
    </row>
    <row r="95" spans="1:32" s="576" customFormat="1">
      <c r="A95" s="580"/>
      <c r="B95" s="580"/>
      <c r="C95" s="581"/>
      <c r="D95" s="576">
        <v>0</v>
      </c>
      <c r="E95" s="576">
        <v>0</v>
      </c>
      <c r="F95" s="576">
        <v>0</v>
      </c>
      <c r="G95" s="576">
        <v>0</v>
      </c>
      <c r="H95" s="576">
        <v>0</v>
      </c>
      <c r="I95" s="576">
        <v>0</v>
      </c>
      <c r="J95" s="576">
        <v>0</v>
      </c>
      <c r="K95" s="576">
        <v>1025.633556</v>
      </c>
      <c r="L95" s="576">
        <v>1025.633556</v>
      </c>
      <c r="M95" s="576">
        <v>725.20571539000002</v>
      </c>
      <c r="N95" s="576">
        <v>70.708072210344099</v>
      </c>
      <c r="O95" s="582">
        <v>0</v>
      </c>
      <c r="P95" s="576">
        <v>261.96389444000005</v>
      </c>
      <c r="Q95" s="576">
        <v>25.541665725297314</v>
      </c>
      <c r="R95" s="576">
        <v>38.463946170000007</v>
      </c>
      <c r="S95" s="576">
        <v>3.7502620643585893</v>
      </c>
      <c r="T95" s="509"/>
      <c r="U95" s="576">
        <v>1025.633556</v>
      </c>
      <c r="V95" s="576">
        <v>725.20571539000002</v>
      </c>
      <c r="W95" s="576">
        <v>70.708072210344099</v>
      </c>
      <c r="X95" s="582">
        <v>0</v>
      </c>
      <c r="Y95" s="576">
        <v>261.96389444000005</v>
      </c>
      <c r="Z95" s="576">
        <v>25.541665725297314</v>
      </c>
      <c r="AA95" s="576">
        <v>38.463946169999929</v>
      </c>
      <c r="AB95" s="576">
        <v>3.7502620643585813</v>
      </c>
      <c r="AD95" s="532"/>
      <c r="AE95" s="583"/>
    </row>
    <row r="96" spans="1:32" s="525" customFormat="1">
      <c r="C96" s="579"/>
      <c r="O96" s="577"/>
      <c r="T96" s="509"/>
      <c r="X96" s="577"/>
      <c r="AC96" s="576"/>
      <c r="AD96" s="532"/>
      <c r="AE96" s="524"/>
    </row>
    <row r="97" spans="3:31" s="525" customFormat="1">
      <c r="C97" s="579"/>
      <c r="O97" s="577"/>
      <c r="T97" s="509"/>
      <c r="X97" s="577"/>
      <c r="AC97" s="576"/>
      <c r="AD97" s="532"/>
      <c r="AE97" s="524"/>
    </row>
    <row r="98" spans="3:31" s="525" customFormat="1">
      <c r="C98" s="579"/>
      <c r="O98" s="577"/>
      <c r="T98" s="509"/>
      <c r="X98" s="577"/>
      <c r="AC98" s="576"/>
      <c r="AD98" s="532"/>
      <c r="AE98" s="524"/>
    </row>
    <row r="99" spans="3:31" s="525" customFormat="1">
      <c r="C99" s="579"/>
      <c r="O99" s="577"/>
      <c r="T99" s="509"/>
      <c r="X99" s="577"/>
      <c r="AC99" s="576"/>
      <c r="AD99" s="532"/>
      <c r="AE99" s="524"/>
    </row>
    <row r="100" spans="3:31" s="525" customFormat="1">
      <c r="C100" s="579"/>
      <c r="O100" s="577"/>
      <c r="T100" s="509"/>
      <c r="X100" s="577"/>
      <c r="AC100" s="576"/>
      <c r="AD100" s="532"/>
      <c r="AE100" s="524"/>
    </row>
    <row r="101" spans="3:31" s="525" customFormat="1">
      <c r="C101" s="579"/>
      <c r="O101" s="577"/>
      <c r="T101" s="509"/>
      <c r="X101" s="577"/>
      <c r="AC101" s="576"/>
      <c r="AD101" s="532"/>
      <c r="AE101" s="524"/>
    </row>
    <row r="102" spans="3:31" s="525" customFormat="1">
      <c r="C102" s="579"/>
      <c r="O102" s="577"/>
      <c r="T102" s="509"/>
      <c r="X102" s="577"/>
      <c r="AC102" s="576"/>
      <c r="AD102" s="532"/>
      <c r="AE102" s="524"/>
    </row>
    <row r="103" spans="3:31" s="525" customFormat="1">
      <c r="C103" s="579"/>
      <c r="O103" s="577"/>
      <c r="T103" s="509"/>
      <c r="X103" s="577"/>
      <c r="AC103" s="576"/>
      <c r="AD103" s="532"/>
      <c r="AE103" s="524"/>
    </row>
    <row r="104" spans="3:31" s="525" customFormat="1">
      <c r="C104" s="579"/>
      <c r="O104" s="577"/>
      <c r="T104" s="509"/>
      <c r="X104" s="577"/>
      <c r="AC104" s="576"/>
      <c r="AD104" s="532"/>
      <c r="AE104" s="524"/>
    </row>
    <row r="105" spans="3:31" s="525" customFormat="1">
      <c r="C105" s="579"/>
      <c r="O105" s="577"/>
      <c r="T105" s="509"/>
      <c r="X105" s="577"/>
      <c r="AC105" s="576"/>
      <c r="AD105" s="532"/>
      <c r="AE105" s="524"/>
    </row>
    <row r="106" spans="3:31" s="525" customFormat="1">
      <c r="C106" s="579"/>
      <c r="O106" s="577"/>
      <c r="T106" s="509"/>
      <c r="X106" s="577"/>
      <c r="AC106" s="576"/>
      <c r="AD106" s="532"/>
      <c r="AE106" s="524"/>
    </row>
    <row r="107" spans="3:31" s="525" customFormat="1">
      <c r="C107" s="579"/>
      <c r="O107" s="577"/>
      <c r="T107" s="509"/>
      <c r="X107" s="577"/>
      <c r="AC107" s="576"/>
      <c r="AD107" s="532"/>
      <c r="AE107" s="524"/>
    </row>
    <row r="108" spans="3:31" s="525" customFormat="1">
      <c r="C108" s="579"/>
      <c r="O108" s="577"/>
      <c r="T108" s="509"/>
      <c r="X108" s="577"/>
      <c r="AC108" s="576"/>
      <c r="AD108" s="532"/>
      <c r="AE108" s="524"/>
    </row>
    <row r="109" spans="3:31" s="525" customFormat="1">
      <c r="C109" s="579"/>
      <c r="O109" s="577"/>
      <c r="T109" s="509"/>
      <c r="X109" s="577"/>
      <c r="AC109" s="576"/>
      <c r="AD109" s="532"/>
      <c r="AE109" s="524"/>
    </row>
    <row r="110" spans="3:31" s="525" customFormat="1">
      <c r="C110" s="579"/>
      <c r="O110" s="577"/>
      <c r="T110" s="509"/>
      <c r="X110" s="577"/>
      <c r="AC110" s="576"/>
      <c r="AD110" s="532"/>
      <c r="AE110" s="524"/>
    </row>
    <row r="111" spans="3:31" s="525" customFormat="1">
      <c r="C111" s="579"/>
      <c r="O111" s="577"/>
      <c r="T111" s="509"/>
      <c r="X111" s="577"/>
      <c r="AC111" s="576"/>
      <c r="AD111" s="532"/>
      <c r="AE111" s="524"/>
    </row>
    <row r="112" spans="3:31" s="525" customFormat="1">
      <c r="C112" s="579"/>
      <c r="O112" s="577"/>
      <c r="T112" s="509"/>
      <c r="X112" s="577"/>
      <c r="AC112" s="576"/>
      <c r="AD112" s="532"/>
      <c r="AE112" s="524"/>
    </row>
    <row r="113" spans="3:31" s="525" customFormat="1">
      <c r="C113" s="579"/>
      <c r="O113" s="577"/>
      <c r="T113" s="509"/>
      <c r="X113" s="577"/>
      <c r="AC113" s="576"/>
      <c r="AD113" s="532"/>
      <c r="AE113" s="524"/>
    </row>
    <row r="114" spans="3:31" s="525" customFormat="1">
      <c r="C114" s="579"/>
      <c r="O114" s="577"/>
      <c r="T114" s="509"/>
      <c r="X114" s="577"/>
      <c r="AC114" s="576"/>
      <c r="AD114" s="532"/>
      <c r="AE114" s="524"/>
    </row>
    <row r="115" spans="3:31" s="525" customFormat="1">
      <c r="C115" s="579"/>
      <c r="O115" s="577"/>
      <c r="T115" s="509"/>
      <c r="X115" s="577"/>
      <c r="AC115" s="576"/>
      <c r="AD115" s="532"/>
      <c r="AE115" s="524"/>
    </row>
    <row r="116" spans="3:31" s="525" customFormat="1">
      <c r="C116" s="579"/>
      <c r="O116" s="577"/>
      <c r="T116" s="509"/>
      <c r="X116" s="577"/>
      <c r="AC116" s="576"/>
      <c r="AD116" s="532"/>
      <c r="AE116" s="524"/>
    </row>
    <row r="117" spans="3:31" s="525" customFormat="1">
      <c r="C117" s="579"/>
      <c r="O117" s="577"/>
      <c r="T117" s="509"/>
      <c r="X117" s="577"/>
      <c r="AC117" s="576"/>
      <c r="AD117" s="532"/>
      <c r="AE117" s="524"/>
    </row>
    <row r="118" spans="3:31" s="525" customFormat="1">
      <c r="C118" s="579"/>
      <c r="O118" s="577"/>
      <c r="T118" s="509"/>
      <c r="X118" s="577"/>
      <c r="AC118" s="576"/>
      <c r="AD118" s="532"/>
      <c r="AE118" s="524"/>
    </row>
    <row r="119" spans="3:31" s="525" customFormat="1">
      <c r="C119" s="579"/>
      <c r="O119" s="577"/>
      <c r="T119" s="509"/>
      <c r="X119" s="577"/>
      <c r="AC119" s="576"/>
      <c r="AD119" s="532"/>
      <c r="AE119" s="524"/>
    </row>
    <row r="120" spans="3:31" s="525" customFormat="1">
      <c r="C120" s="579"/>
      <c r="O120" s="577"/>
      <c r="T120" s="509"/>
      <c r="X120" s="577"/>
      <c r="AC120" s="576"/>
      <c r="AD120" s="532"/>
      <c r="AE120" s="524"/>
    </row>
    <row r="121" spans="3:31" s="525" customFormat="1">
      <c r="C121" s="579"/>
      <c r="O121" s="577"/>
      <c r="T121" s="509"/>
      <c r="X121" s="577"/>
      <c r="AC121" s="576"/>
      <c r="AD121" s="532"/>
      <c r="AE121" s="524"/>
    </row>
    <row r="122" spans="3:31" s="525" customFormat="1">
      <c r="C122" s="579"/>
      <c r="O122" s="577"/>
      <c r="T122" s="509"/>
      <c r="X122" s="577"/>
      <c r="AC122" s="576"/>
      <c r="AD122" s="532"/>
      <c r="AE122" s="524"/>
    </row>
    <row r="123" spans="3:31" s="525" customFormat="1">
      <c r="C123" s="579"/>
      <c r="O123" s="577"/>
      <c r="T123" s="509"/>
      <c r="X123" s="577"/>
      <c r="AC123" s="576"/>
      <c r="AD123" s="532"/>
      <c r="AE123" s="524"/>
    </row>
    <row r="124" spans="3:31" s="525" customFormat="1">
      <c r="C124" s="579"/>
      <c r="O124" s="577"/>
      <c r="T124" s="509"/>
      <c r="X124" s="577"/>
      <c r="AC124" s="576"/>
      <c r="AD124" s="532"/>
      <c r="AE124" s="524"/>
    </row>
    <row r="125" spans="3:31" s="525" customFormat="1">
      <c r="C125" s="579"/>
      <c r="O125" s="577"/>
      <c r="T125" s="509"/>
      <c r="X125" s="577"/>
      <c r="AC125" s="576"/>
      <c r="AD125" s="532"/>
      <c r="AE125" s="524"/>
    </row>
    <row r="126" spans="3:31" s="525" customFormat="1">
      <c r="C126" s="579"/>
      <c r="O126" s="577"/>
      <c r="T126" s="509"/>
      <c r="X126" s="577"/>
      <c r="AC126" s="576"/>
      <c r="AD126" s="532"/>
      <c r="AE126" s="524"/>
    </row>
    <row r="127" spans="3:31" s="525" customFormat="1">
      <c r="C127" s="579"/>
      <c r="O127" s="577"/>
      <c r="T127" s="509"/>
      <c r="X127" s="577"/>
      <c r="AC127" s="576"/>
      <c r="AD127" s="532"/>
      <c r="AE127" s="524"/>
    </row>
    <row r="128" spans="3:31" s="525" customFormat="1">
      <c r="C128" s="579"/>
      <c r="O128" s="577"/>
      <c r="T128" s="509"/>
      <c r="X128" s="577"/>
      <c r="AC128" s="576"/>
      <c r="AD128" s="532"/>
      <c r="AE128" s="524"/>
    </row>
    <row r="129" spans="3:31" s="525" customFormat="1">
      <c r="C129" s="579"/>
      <c r="O129" s="577"/>
      <c r="T129" s="509"/>
      <c r="X129" s="577"/>
      <c r="AC129" s="576"/>
      <c r="AD129" s="532"/>
      <c r="AE129" s="524"/>
    </row>
    <row r="130" spans="3:31" s="525" customFormat="1">
      <c r="C130" s="579"/>
      <c r="O130" s="577"/>
      <c r="T130" s="509"/>
      <c r="X130" s="577"/>
      <c r="AC130" s="576"/>
      <c r="AD130" s="532"/>
      <c r="AE130" s="524"/>
    </row>
    <row r="131" spans="3:31" s="525" customFormat="1">
      <c r="C131" s="579"/>
      <c r="O131" s="577"/>
      <c r="T131" s="509"/>
      <c r="X131" s="577"/>
      <c r="AC131" s="576"/>
      <c r="AD131" s="532"/>
      <c r="AE131" s="524"/>
    </row>
    <row r="132" spans="3:31" s="525" customFormat="1">
      <c r="C132" s="579"/>
      <c r="O132" s="577"/>
      <c r="T132" s="509"/>
      <c r="X132" s="577"/>
      <c r="AC132" s="576"/>
      <c r="AD132" s="532"/>
      <c r="AE132" s="524"/>
    </row>
    <row r="133" spans="3:31" s="525" customFormat="1">
      <c r="C133" s="579"/>
      <c r="O133" s="577"/>
      <c r="T133" s="509"/>
      <c r="X133" s="577"/>
      <c r="AC133" s="576"/>
      <c r="AD133" s="532"/>
      <c r="AE133" s="524"/>
    </row>
    <row r="134" spans="3:31" s="525" customFormat="1">
      <c r="C134" s="579"/>
      <c r="O134" s="577"/>
      <c r="T134" s="509"/>
      <c r="X134" s="577"/>
      <c r="AC134" s="576"/>
      <c r="AD134" s="532"/>
      <c r="AE134" s="524"/>
    </row>
    <row r="135" spans="3:31" s="525" customFormat="1">
      <c r="C135" s="579"/>
      <c r="O135" s="577"/>
      <c r="T135" s="509"/>
      <c r="X135" s="577"/>
      <c r="AC135" s="576"/>
      <c r="AD135" s="532"/>
      <c r="AE135" s="524"/>
    </row>
    <row r="136" spans="3:31" s="525" customFormat="1">
      <c r="C136" s="579"/>
      <c r="O136" s="577"/>
      <c r="T136" s="509"/>
      <c r="X136" s="577"/>
      <c r="AC136" s="576"/>
      <c r="AD136" s="532"/>
      <c r="AE136" s="524"/>
    </row>
    <row r="137" spans="3:31" s="525" customFormat="1">
      <c r="C137" s="579"/>
      <c r="O137" s="577"/>
      <c r="T137" s="509"/>
      <c r="X137" s="577"/>
      <c r="AC137" s="576"/>
      <c r="AD137" s="532"/>
      <c r="AE137" s="524"/>
    </row>
    <row r="138" spans="3:31" s="525" customFormat="1">
      <c r="C138" s="579"/>
      <c r="O138" s="577"/>
      <c r="T138" s="509"/>
      <c r="X138" s="577"/>
      <c r="AC138" s="576"/>
      <c r="AD138" s="532"/>
      <c r="AE138" s="524"/>
    </row>
    <row r="139" spans="3:31" s="525" customFormat="1">
      <c r="C139" s="579"/>
      <c r="O139" s="577"/>
      <c r="T139" s="509"/>
      <c r="X139" s="577"/>
      <c r="AC139" s="576"/>
      <c r="AD139" s="532"/>
      <c r="AE139" s="524"/>
    </row>
    <row r="140" spans="3:31" s="525" customFormat="1">
      <c r="C140" s="579"/>
      <c r="O140" s="577"/>
      <c r="T140" s="509"/>
      <c r="X140" s="577"/>
      <c r="AC140" s="576"/>
      <c r="AD140" s="532"/>
      <c r="AE140" s="524"/>
    </row>
    <row r="141" spans="3:31" s="525" customFormat="1">
      <c r="C141" s="579"/>
      <c r="O141" s="577"/>
      <c r="T141" s="509"/>
      <c r="X141" s="577"/>
      <c r="AC141" s="576"/>
      <c r="AD141" s="532"/>
      <c r="AE141" s="524"/>
    </row>
    <row r="142" spans="3:31" s="525" customFormat="1">
      <c r="C142" s="579"/>
      <c r="O142" s="577"/>
      <c r="T142" s="509"/>
      <c r="X142" s="577"/>
      <c r="AC142" s="576"/>
      <c r="AD142" s="532"/>
      <c r="AE142" s="524"/>
    </row>
    <row r="143" spans="3:31" s="525" customFormat="1">
      <c r="C143" s="579"/>
      <c r="O143" s="577"/>
      <c r="T143" s="509"/>
      <c r="X143" s="577"/>
      <c r="AC143" s="576"/>
      <c r="AD143" s="532"/>
      <c r="AE143" s="524"/>
    </row>
    <row r="144" spans="3:31">
      <c r="T144" s="509"/>
    </row>
    <row r="145" spans="20:20">
      <c r="T145" s="509"/>
    </row>
    <row r="146" spans="20:20">
      <c r="T146" s="509"/>
    </row>
    <row r="147" spans="20:20">
      <c r="T147" s="509"/>
    </row>
    <row r="148" spans="20:20">
      <c r="T148" s="509"/>
    </row>
    <row r="149" spans="20:20">
      <c r="T149" s="509"/>
    </row>
    <row r="150" spans="20:20">
      <c r="T150" s="509"/>
    </row>
    <row r="151" spans="20:20">
      <c r="T151" s="509"/>
    </row>
    <row r="152" spans="20:20">
      <c r="T152" s="509"/>
    </row>
    <row r="153" spans="20:20">
      <c r="T153" s="586"/>
    </row>
    <row r="154" spans="20:20">
      <c r="T154" s="586"/>
    </row>
    <row r="155" spans="20:20">
      <c r="T155" s="586"/>
    </row>
    <row r="156" spans="20:20">
      <c r="T156" s="586"/>
    </row>
    <row r="157" spans="20:20">
      <c r="T157" s="586"/>
    </row>
    <row r="158" spans="20:20">
      <c r="T158" s="586"/>
    </row>
    <row r="159" spans="20:20">
      <c r="T159" s="586"/>
    </row>
    <row r="160" spans="20:20">
      <c r="T160" s="586"/>
    </row>
    <row r="161" spans="20:20">
      <c r="T161" s="586"/>
    </row>
    <row r="162" spans="20:20">
      <c r="T162" s="586"/>
    </row>
    <row r="163" spans="20:20">
      <c r="T163" s="586"/>
    </row>
    <row r="164" spans="20:20">
      <c r="T164" s="586"/>
    </row>
    <row r="165" spans="20:20">
      <c r="T165" s="586"/>
    </row>
    <row r="166" spans="20:20">
      <c r="T166" s="586"/>
    </row>
    <row r="167" spans="20:20">
      <c r="T167" s="586"/>
    </row>
    <row r="168" spans="20:20">
      <c r="T168" s="586"/>
    </row>
    <row r="169" spans="20:20">
      <c r="T169" s="586"/>
    </row>
    <row r="170" spans="20:20">
      <c r="T170" s="586"/>
    </row>
    <row r="171" spans="20:20">
      <c r="T171" s="586"/>
    </row>
    <row r="172" spans="20:20">
      <c r="T172" s="586"/>
    </row>
    <row r="173" spans="20:20">
      <c r="T173" s="586"/>
    </row>
    <row r="174" spans="20:20">
      <c r="T174" s="586"/>
    </row>
    <row r="175" spans="20:20">
      <c r="T175" s="586"/>
    </row>
    <row r="176" spans="20:20">
      <c r="T176" s="586"/>
    </row>
    <row r="177" spans="20:20">
      <c r="T177" s="586"/>
    </row>
    <row r="178" spans="20:20">
      <c r="T178" s="586"/>
    </row>
    <row r="179" spans="20:20">
      <c r="T179" s="586"/>
    </row>
    <row r="180" spans="20:20">
      <c r="T180" s="586"/>
    </row>
    <row r="181" spans="20:20">
      <c r="T181" s="586"/>
    </row>
    <row r="182" spans="20:20">
      <c r="T182" s="586"/>
    </row>
    <row r="183" spans="20:20">
      <c r="T183" s="586"/>
    </row>
    <row r="184" spans="20:20">
      <c r="T184" s="586"/>
    </row>
    <row r="185" spans="20:20">
      <c r="T185" s="586"/>
    </row>
    <row r="186" spans="20:20">
      <c r="T186" s="586"/>
    </row>
    <row r="187" spans="20:20">
      <c r="T187" s="586"/>
    </row>
    <row r="188" spans="20:20">
      <c r="T188" s="586"/>
    </row>
    <row r="189" spans="20:20">
      <c r="T189" s="586"/>
    </row>
    <row r="190" spans="20:20">
      <c r="T190" s="586"/>
    </row>
    <row r="191" spans="20:20">
      <c r="T191" s="586"/>
    </row>
    <row r="192" spans="20:20">
      <c r="T192" s="586"/>
    </row>
    <row r="193" spans="20:20">
      <c r="T193" s="586"/>
    </row>
    <row r="194" spans="20:20">
      <c r="T194" s="586"/>
    </row>
    <row r="195" spans="20:20">
      <c r="T195" s="586"/>
    </row>
    <row r="196" spans="20:20">
      <c r="T196" s="586"/>
    </row>
    <row r="197" spans="20:20">
      <c r="T197" s="586"/>
    </row>
    <row r="198" spans="20:20">
      <c r="T198" s="586"/>
    </row>
    <row r="199" spans="20:20">
      <c r="T199" s="586"/>
    </row>
    <row r="200" spans="20:20">
      <c r="T200" s="586"/>
    </row>
    <row r="201" spans="20:20">
      <c r="T201" s="586"/>
    </row>
    <row r="202" spans="20:20">
      <c r="T202" s="586"/>
    </row>
    <row r="203" spans="20:20">
      <c r="T203" s="586"/>
    </row>
    <row r="204" spans="20:20">
      <c r="T204" s="586"/>
    </row>
    <row r="205" spans="20:20">
      <c r="T205" s="586"/>
    </row>
    <row r="206" spans="20:20">
      <c r="T206" s="586"/>
    </row>
    <row r="207" spans="20:20">
      <c r="T207" s="586"/>
    </row>
    <row r="208" spans="20:20">
      <c r="T208" s="586"/>
    </row>
    <row r="209" spans="20:20">
      <c r="T209" s="586"/>
    </row>
    <row r="210" spans="20:20">
      <c r="T210" s="586"/>
    </row>
    <row r="211" spans="20:20">
      <c r="T211" s="586"/>
    </row>
    <row r="212" spans="20:20">
      <c r="T212" s="586"/>
    </row>
    <row r="213" spans="20:20">
      <c r="T213" s="586"/>
    </row>
    <row r="214" spans="20:20">
      <c r="T214" s="586"/>
    </row>
    <row r="215" spans="20:20">
      <c r="T215" s="586"/>
    </row>
    <row r="216" spans="20:20">
      <c r="T216" s="586"/>
    </row>
    <row r="217" spans="20:20">
      <c r="T217" s="586"/>
    </row>
    <row r="218" spans="20:20">
      <c r="T218" s="586"/>
    </row>
    <row r="219" spans="20:20">
      <c r="T219" s="586"/>
    </row>
    <row r="220" spans="20:20">
      <c r="T220" s="586"/>
    </row>
    <row r="221" spans="20:20">
      <c r="T221" s="586"/>
    </row>
    <row r="222" spans="20:20">
      <c r="T222" s="586"/>
    </row>
    <row r="223" spans="20:20">
      <c r="T223" s="586"/>
    </row>
    <row r="224" spans="20:20">
      <c r="T224" s="586"/>
    </row>
    <row r="225" spans="20:20">
      <c r="T225" s="586"/>
    </row>
    <row r="226" spans="20:20">
      <c r="T226" s="586"/>
    </row>
    <row r="227" spans="20:20">
      <c r="T227" s="586"/>
    </row>
    <row r="228" spans="20:20">
      <c r="T228" s="586"/>
    </row>
    <row r="229" spans="20:20">
      <c r="T229" s="586"/>
    </row>
    <row r="230" spans="20:20">
      <c r="T230" s="586"/>
    </row>
    <row r="231" spans="20:20">
      <c r="T231" s="586"/>
    </row>
    <row r="232" spans="20:20">
      <c r="T232" s="586"/>
    </row>
    <row r="233" spans="20:20">
      <c r="T233" s="586"/>
    </row>
    <row r="234" spans="20:20">
      <c r="T234" s="586"/>
    </row>
    <row r="235" spans="20:20">
      <c r="T235" s="586"/>
    </row>
    <row r="236" spans="20:20">
      <c r="T236" s="586"/>
    </row>
    <row r="237" spans="20:20">
      <c r="T237" s="586"/>
    </row>
    <row r="238" spans="20:20">
      <c r="T238" s="586"/>
    </row>
    <row r="239" spans="20:20">
      <c r="T239" s="586"/>
    </row>
    <row r="240" spans="20:20">
      <c r="T240" s="586"/>
    </row>
    <row r="241" spans="20:20">
      <c r="T241" s="586"/>
    </row>
    <row r="242" spans="20:20">
      <c r="T242" s="586"/>
    </row>
    <row r="243" spans="20:20">
      <c r="T243" s="586"/>
    </row>
    <row r="244" spans="20:20">
      <c r="T244" s="586"/>
    </row>
    <row r="245" spans="20:20">
      <c r="T245" s="586"/>
    </row>
    <row r="246" spans="20:20">
      <c r="T246" s="586"/>
    </row>
    <row r="247" spans="20:20">
      <c r="T247" s="586"/>
    </row>
    <row r="248" spans="20:20">
      <c r="T248" s="586"/>
    </row>
    <row r="249" spans="20:20">
      <c r="T249" s="586"/>
    </row>
    <row r="250" spans="20:20">
      <c r="T250" s="586"/>
    </row>
    <row r="251" spans="20:20">
      <c r="T251" s="586"/>
    </row>
    <row r="252" spans="20:20">
      <c r="T252" s="586"/>
    </row>
    <row r="253" spans="20:20">
      <c r="T253" s="586"/>
    </row>
    <row r="254" spans="20:20">
      <c r="T254" s="586"/>
    </row>
    <row r="255" spans="20:20">
      <c r="T255" s="586"/>
    </row>
    <row r="256" spans="20:20">
      <c r="T256" s="586"/>
    </row>
    <row r="257" spans="20:20">
      <c r="T257" s="586"/>
    </row>
    <row r="258" spans="20:20">
      <c r="T258" s="586"/>
    </row>
    <row r="259" spans="20:20">
      <c r="T259" s="586"/>
    </row>
    <row r="260" spans="20:20">
      <c r="T260" s="586"/>
    </row>
    <row r="261" spans="20:20">
      <c r="T261" s="586"/>
    </row>
    <row r="262" spans="20:20">
      <c r="T262" s="586"/>
    </row>
    <row r="263" spans="20:20">
      <c r="T263" s="586"/>
    </row>
    <row r="264" spans="20:20">
      <c r="T264" s="586"/>
    </row>
    <row r="265" spans="20:20">
      <c r="T265" s="586"/>
    </row>
    <row r="266" spans="20:20">
      <c r="T266" s="586"/>
    </row>
    <row r="267" spans="20:20">
      <c r="T267" s="586"/>
    </row>
    <row r="268" spans="20:20">
      <c r="T268" s="586"/>
    </row>
    <row r="269" spans="20:20">
      <c r="T269" s="586"/>
    </row>
    <row r="270" spans="20:20">
      <c r="T270" s="586"/>
    </row>
    <row r="271" spans="20:20">
      <c r="T271" s="586"/>
    </row>
    <row r="272" spans="20:20">
      <c r="T272" s="586"/>
    </row>
    <row r="273" spans="20:20">
      <c r="T273" s="586"/>
    </row>
    <row r="274" spans="20:20">
      <c r="T274" s="586"/>
    </row>
    <row r="275" spans="20:20">
      <c r="T275" s="586"/>
    </row>
    <row r="276" spans="20:20">
      <c r="T276" s="586"/>
    </row>
    <row r="277" spans="20:20">
      <c r="T277" s="586"/>
    </row>
    <row r="278" spans="20:20">
      <c r="T278" s="586"/>
    </row>
    <row r="279" spans="20:20">
      <c r="T279" s="586"/>
    </row>
    <row r="280" spans="20:20">
      <c r="T280" s="586"/>
    </row>
    <row r="281" spans="20:20">
      <c r="T281" s="586"/>
    </row>
    <row r="282" spans="20:20">
      <c r="T282" s="586"/>
    </row>
    <row r="283" spans="20:20">
      <c r="T283" s="586"/>
    </row>
    <row r="284" spans="20:20">
      <c r="T284" s="586"/>
    </row>
    <row r="285" spans="20:20">
      <c r="T285" s="586"/>
    </row>
    <row r="286" spans="20:20">
      <c r="T286" s="586"/>
    </row>
    <row r="287" spans="20:20">
      <c r="T287" s="586"/>
    </row>
    <row r="288" spans="20:20">
      <c r="T288" s="586"/>
    </row>
    <row r="289" spans="20:20">
      <c r="T289" s="586"/>
    </row>
    <row r="290" spans="20:20">
      <c r="T290" s="586"/>
    </row>
    <row r="291" spans="20:20">
      <c r="T291" s="586"/>
    </row>
    <row r="292" spans="20:20">
      <c r="T292" s="586"/>
    </row>
    <row r="293" spans="20:20">
      <c r="T293" s="586"/>
    </row>
    <row r="294" spans="20:20">
      <c r="T294" s="586"/>
    </row>
    <row r="295" spans="20:20">
      <c r="T295" s="586"/>
    </row>
    <row r="296" spans="20:20">
      <c r="T296" s="586"/>
    </row>
    <row r="297" spans="20:20">
      <c r="T297" s="586"/>
    </row>
    <row r="298" spans="20:20">
      <c r="T298" s="586"/>
    </row>
    <row r="299" spans="20:20">
      <c r="T299" s="586"/>
    </row>
    <row r="300" spans="20:20">
      <c r="T300" s="586"/>
    </row>
    <row r="301" spans="20:20">
      <c r="T301" s="586"/>
    </row>
    <row r="302" spans="20:20">
      <c r="T302" s="586"/>
    </row>
    <row r="303" spans="20:20">
      <c r="T303" s="586"/>
    </row>
    <row r="304" spans="20:20">
      <c r="T304" s="586"/>
    </row>
    <row r="305" spans="20:20">
      <c r="T305" s="586"/>
    </row>
    <row r="306" spans="20:20">
      <c r="T306" s="586"/>
    </row>
    <row r="307" spans="20:20">
      <c r="T307" s="586"/>
    </row>
    <row r="308" spans="20:20">
      <c r="T308" s="586"/>
    </row>
    <row r="309" spans="20:20">
      <c r="T309" s="586"/>
    </row>
    <row r="310" spans="20:20">
      <c r="T310" s="586"/>
    </row>
    <row r="311" spans="20:20">
      <c r="T311" s="586"/>
    </row>
    <row r="312" spans="20:20">
      <c r="T312" s="586"/>
    </row>
    <row r="313" spans="20:20">
      <c r="T313" s="586"/>
    </row>
    <row r="314" spans="20:20">
      <c r="T314" s="586"/>
    </row>
    <row r="315" spans="20:20">
      <c r="T315" s="586"/>
    </row>
    <row r="316" spans="20:20">
      <c r="T316" s="586"/>
    </row>
    <row r="317" spans="20:20">
      <c r="T317" s="586"/>
    </row>
    <row r="318" spans="20:20">
      <c r="T318" s="586"/>
    </row>
    <row r="319" spans="20:20">
      <c r="T319" s="586"/>
    </row>
    <row r="320" spans="20:20">
      <c r="T320" s="586"/>
    </row>
    <row r="321" spans="20:20">
      <c r="T321" s="586"/>
    </row>
    <row r="322" spans="20:20">
      <c r="T322" s="586"/>
    </row>
    <row r="323" spans="20:20">
      <c r="T323" s="586"/>
    </row>
    <row r="324" spans="20:20">
      <c r="T324" s="586"/>
    </row>
    <row r="325" spans="20:20">
      <c r="T325" s="586"/>
    </row>
    <row r="326" spans="20:20">
      <c r="T326" s="586"/>
    </row>
    <row r="327" spans="20:20">
      <c r="T327" s="586"/>
    </row>
    <row r="328" spans="20:20">
      <c r="T328" s="586"/>
    </row>
    <row r="329" spans="20:20">
      <c r="T329" s="586"/>
    </row>
    <row r="330" spans="20:20">
      <c r="T330" s="586"/>
    </row>
    <row r="331" spans="20:20">
      <c r="T331" s="586"/>
    </row>
    <row r="332" spans="20:20">
      <c r="T332" s="586"/>
    </row>
    <row r="333" spans="20:20">
      <c r="T333" s="586"/>
    </row>
    <row r="334" spans="20:20">
      <c r="T334" s="586"/>
    </row>
    <row r="335" spans="20:20">
      <c r="T335" s="586"/>
    </row>
    <row r="336" spans="20:20">
      <c r="T336" s="586"/>
    </row>
    <row r="337" spans="20:20">
      <c r="T337" s="586"/>
    </row>
    <row r="338" spans="20:20">
      <c r="T338" s="586"/>
    </row>
    <row r="339" spans="20:20">
      <c r="T339" s="586"/>
    </row>
    <row r="340" spans="20:20">
      <c r="T340" s="586"/>
    </row>
    <row r="341" spans="20:20">
      <c r="T341" s="586"/>
    </row>
    <row r="342" spans="20:20">
      <c r="T342" s="586"/>
    </row>
    <row r="343" spans="20:20">
      <c r="T343" s="586"/>
    </row>
    <row r="344" spans="20:20">
      <c r="T344" s="586"/>
    </row>
    <row r="345" spans="20:20">
      <c r="T345" s="586"/>
    </row>
    <row r="346" spans="20:20">
      <c r="T346" s="586"/>
    </row>
    <row r="347" spans="20:20">
      <c r="T347" s="586"/>
    </row>
    <row r="348" spans="20:20">
      <c r="T348" s="586"/>
    </row>
    <row r="349" spans="20:20">
      <c r="T349" s="586"/>
    </row>
    <row r="350" spans="20:20">
      <c r="T350" s="586"/>
    </row>
    <row r="351" spans="20:20">
      <c r="T351" s="586"/>
    </row>
    <row r="352" spans="20:20">
      <c r="T352" s="586"/>
    </row>
    <row r="353" spans="20:20">
      <c r="T353" s="586"/>
    </row>
    <row r="354" spans="20:20">
      <c r="T354" s="586"/>
    </row>
    <row r="355" spans="20:20">
      <c r="T355" s="586"/>
    </row>
    <row r="356" spans="20:20">
      <c r="T356" s="586"/>
    </row>
    <row r="357" spans="20:20">
      <c r="T357" s="586"/>
    </row>
    <row r="358" spans="20:20">
      <c r="T358" s="586"/>
    </row>
    <row r="359" spans="20:20">
      <c r="T359" s="586"/>
    </row>
    <row r="360" spans="20:20">
      <c r="T360" s="586"/>
    </row>
    <row r="361" spans="20:20">
      <c r="T361" s="586"/>
    </row>
    <row r="362" spans="20:20">
      <c r="T362" s="586"/>
    </row>
    <row r="363" spans="20:20">
      <c r="T363" s="586"/>
    </row>
    <row r="364" spans="20:20">
      <c r="T364" s="586"/>
    </row>
    <row r="365" spans="20:20">
      <c r="T365" s="586"/>
    </row>
    <row r="366" spans="20:20">
      <c r="T366" s="586"/>
    </row>
    <row r="367" spans="20:20">
      <c r="T367" s="586"/>
    </row>
    <row r="368" spans="20:20">
      <c r="T368" s="586"/>
    </row>
    <row r="369" spans="20:20">
      <c r="T369" s="586"/>
    </row>
    <row r="370" spans="20:20">
      <c r="T370" s="586"/>
    </row>
    <row r="371" spans="20:20">
      <c r="T371" s="586"/>
    </row>
    <row r="372" spans="20:20">
      <c r="T372" s="586"/>
    </row>
    <row r="373" spans="20:20">
      <c r="T373" s="586"/>
    </row>
    <row r="374" spans="20:20">
      <c r="T374" s="586"/>
    </row>
    <row r="375" spans="20:20">
      <c r="T375" s="586"/>
    </row>
    <row r="376" spans="20:20">
      <c r="T376" s="586"/>
    </row>
    <row r="377" spans="20:20">
      <c r="T377" s="586"/>
    </row>
    <row r="378" spans="20:20">
      <c r="T378" s="586"/>
    </row>
    <row r="379" spans="20:20">
      <c r="T379" s="586"/>
    </row>
    <row r="380" spans="20:20">
      <c r="T380" s="586"/>
    </row>
    <row r="381" spans="20:20">
      <c r="T381" s="586"/>
    </row>
    <row r="382" spans="20:20">
      <c r="T382" s="586"/>
    </row>
    <row r="383" spans="20:20">
      <c r="T383" s="586"/>
    </row>
    <row r="384" spans="20:20">
      <c r="T384" s="586"/>
    </row>
    <row r="385" spans="20:20">
      <c r="T385" s="586"/>
    </row>
    <row r="386" spans="20:20">
      <c r="T386" s="586"/>
    </row>
    <row r="387" spans="20:20">
      <c r="T387" s="586"/>
    </row>
    <row r="388" spans="20:20">
      <c r="T388" s="586"/>
    </row>
    <row r="389" spans="20:20">
      <c r="T389" s="586"/>
    </row>
    <row r="390" spans="20:20">
      <c r="T390" s="586"/>
    </row>
    <row r="391" spans="20:20">
      <c r="T391" s="586"/>
    </row>
    <row r="392" spans="20:20">
      <c r="T392" s="586"/>
    </row>
    <row r="393" spans="20:20">
      <c r="T393" s="586"/>
    </row>
    <row r="394" spans="20:20">
      <c r="T394" s="586"/>
    </row>
    <row r="395" spans="20:20">
      <c r="T395" s="586"/>
    </row>
    <row r="396" spans="20:20">
      <c r="T396" s="586"/>
    </row>
    <row r="397" spans="20:20">
      <c r="T397" s="586"/>
    </row>
    <row r="398" spans="20:20">
      <c r="T398" s="586"/>
    </row>
    <row r="399" spans="20:20">
      <c r="T399" s="586"/>
    </row>
    <row r="400" spans="20:20">
      <c r="T400" s="586"/>
    </row>
    <row r="401" spans="20:20">
      <c r="T401" s="586"/>
    </row>
    <row r="402" spans="20:20">
      <c r="T402" s="586"/>
    </row>
    <row r="403" spans="20:20">
      <c r="T403" s="586"/>
    </row>
    <row r="404" spans="20:20">
      <c r="T404" s="586"/>
    </row>
    <row r="405" spans="20:20">
      <c r="T405" s="586"/>
    </row>
    <row r="406" spans="20:20">
      <c r="T406" s="586"/>
    </row>
    <row r="407" spans="20:20">
      <c r="T407" s="586"/>
    </row>
    <row r="408" spans="20:20">
      <c r="T408" s="586"/>
    </row>
    <row r="409" spans="20:20">
      <c r="T409" s="586"/>
    </row>
    <row r="410" spans="20:20">
      <c r="T410" s="586"/>
    </row>
    <row r="411" spans="20:20">
      <c r="T411" s="586"/>
    </row>
    <row r="412" spans="20:20">
      <c r="T412" s="586"/>
    </row>
    <row r="413" spans="20:20">
      <c r="T413" s="586"/>
    </row>
    <row r="414" spans="20:20">
      <c r="T414" s="586"/>
    </row>
    <row r="415" spans="20:20">
      <c r="T415" s="586"/>
    </row>
    <row r="416" spans="20:20">
      <c r="T416" s="586"/>
    </row>
    <row r="417" spans="20:20">
      <c r="T417" s="586"/>
    </row>
    <row r="418" spans="20:20">
      <c r="T418" s="586"/>
    </row>
    <row r="419" spans="20:20">
      <c r="T419" s="586"/>
    </row>
    <row r="420" spans="20:20">
      <c r="T420" s="586"/>
    </row>
    <row r="421" spans="20:20">
      <c r="T421" s="586"/>
    </row>
    <row r="422" spans="20:20">
      <c r="T422" s="586"/>
    </row>
    <row r="423" spans="20:20">
      <c r="T423" s="586"/>
    </row>
    <row r="424" spans="20:20">
      <c r="T424" s="586"/>
    </row>
    <row r="425" spans="20:20">
      <c r="T425" s="586"/>
    </row>
    <row r="426" spans="20:20">
      <c r="T426" s="586"/>
    </row>
    <row r="427" spans="20:20">
      <c r="T427" s="586"/>
    </row>
    <row r="428" spans="20:20">
      <c r="T428" s="586"/>
    </row>
    <row r="429" spans="20:20">
      <c r="T429" s="586"/>
    </row>
    <row r="430" spans="20:20">
      <c r="T430" s="586"/>
    </row>
    <row r="431" spans="20:20">
      <c r="T431" s="586"/>
    </row>
    <row r="432" spans="20:20">
      <c r="T432" s="586"/>
    </row>
    <row r="433" spans="20:20">
      <c r="T433" s="586"/>
    </row>
    <row r="434" spans="20:20">
      <c r="T434" s="586"/>
    </row>
    <row r="435" spans="20:20">
      <c r="T435" s="586"/>
    </row>
    <row r="436" spans="20:20">
      <c r="T436" s="586"/>
    </row>
    <row r="437" spans="20:20">
      <c r="T437" s="586"/>
    </row>
    <row r="438" spans="20:20">
      <c r="T438" s="586"/>
    </row>
    <row r="439" spans="20:20">
      <c r="T439" s="586"/>
    </row>
    <row r="440" spans="20:20">
      <c r="T440" s="586"/>
    </row>
    <row r="441" spans="20:20">
      <c r="T441" s="586"/>
    </row>
    <row r="442" spans="20:20">
      <c r="T442" s="586"/>
    </row>
    <row r="443" spans="20:20">
      <c r="T443" s="586"/>
    </row>
    <row r="444" spans="20:20">
      <c r="T444" s="586"/>
    </row>
    <row r="445" spans="20:20">
      <c r="T445" s="586"/>
    </row>
    <row r="446" spans="20:20">
      <c r="T446" s="586"/>
    </row>
    <row r="447" spans="20:20">
      <c r="T447" s="586"/>
    </row>
    <row r="448" spans="20:20">
      <c r="T448" s="586"/>
    </row>
    <row r="449" spans="20:20">
      <c r="T449" s="586"/>
    </row>
    <row r="450" spans="20:20">
      <c r="T450" s="586"/>
    </row>
    <row r="451" spans="20:20">
      <c r="T451" s="586"/>
    </row>
    <row r="452" spans="20:20">
      <c r="T452" s="586"/>
    </row>
    <row r="453" spans="20:20">
      <c r="T453" s="586"/>
    </row>
    <row r="454" spans="20:20">
      <c r="T454" s="586"/>
    </row>
    <row r="455" spans="20:20">
      <c r="T455" s="586"/>
    </row>
    <row r="456" spans="20:20">
      <c r="T456" s="586"/>
    </row>
    <row r="457" spans="20:20">
      <c r="T457" s="586"/>
    </row>
    <row r="458" spans="20:20">
      <c r="T458" s="586"/>
    </row>
    <row r="459" spans="20:20">
      <c r="T459" s="586"/>
    </row>
    <row r="460" spans="20:20">
      <c r="T460" s="586"/>
    </row>
    <row r="461" spans="20:20">
      <c r="T461" s="586"/>
    </row>
    <row r="462" spans="20:20">
      <c r="T462" s="586"/>
    </row>
    <row r="463" spans="20:20">
      <c r="T463" s="586"/>
    </row>
    <row r="464" spans="20:20">
      <c r="T464" s="586"/>
    </row>
    <row r="465" spans="20:20">
      <c r="T465" s="586"/>
    </row>
    <row r="466" spans="20:20">
      <c r="T466" s="586"/>
    </row>
    <row r="467" spans="20:20">
      <c r="T467" s="586"/>
    </row>
    <row r="468" spans="20:20">
      <c r="T468" s="586"/>
    </row>
    <row r="469" spans="20:20">
      <c r="T469" s="586"/>
    </row>
    <row r="470" spans="20:20">
      <c r="T470" s="586"/>
    </row>
    <row r="471" spans="20:20">
      <c r="T471" s="586"/>
    </row>
    <row r="472" spans="20:20">
      <c r="T472" s="586"/>
    </row>
    <row r="473" spans="20:20">
      <c r="T473" s="586"/>
    </row>
    <row r="474" spans="20:20">
      <c r="T474" s="586"/>
    </row>
    <row r="475" spans="20:20">
      <c r="T475" s="586"/>
    </row>
    <row r="476" spans="20:20">
      <c r="T476" s="586"/>
    </row>
    <row r="477" spans="20:20">
      <c r="T477" s="586"/>
    </row>
    <row r="478" spans="20:20">
      <c r="T478" s="586"/>
    </row>
    <row r="479" spans="20:20">
      <c r="T479" s="586"/>
    </row>
    <row r="480" spans="20:20">
      <c r="T480" s="586"/>
    </row>
    <row r="481" spans="20:20">
      <c r="T481" s="586"/>
    </row>
    <row r="482" spans="20:20">
      <c r="T482" s="586"/>
    </row>
    <row r="483" spans="20:20">
      <c r="T483" s="586"/>
    </row>
    <row r="484" spans="20:20">
      <c r="T484" s="586"/>
    </row>
    <row r="485" spans="20:20">
      <c r="T485" s="586"/>
    </row>
    <row r="486" spans="20:20">
      <c r="T486" s="586"/>
    </row>
    <row r="487" spans="20:20">
      <c r="T487" s="586"/>
    </row>
    <row r="488" spans="20:20">
      <c r="T488" s="586"/>
    </row>
    <row r="489" spans="20:20">
      <c r="T489" s="586"/>
    </row>
    <row r="490" spans="20:20">
      <c r="T490" s="586"/>
    </row>
    <row r="491" spans="20:20">
      <c r="T491" s="586"/>
    </row>
    <row r="492" spans="20:20">
      <c r="T492" s="586"/>
    </row>
    <row r="493" spans="20:20">
      <c r="T493" s="586"/>
    </row>
    <row r="494" spans="20:20">
      <c r="T494" s="586"/>
    </row>
    <row r="495" spans="20:20">
      <c r="T495" s="586"/>
    </row>
    <row r="496" spans="20:20">
      <c r="T496" s="586"/>
    </row>
    <row r="497" spans="20:20">
      <c r="T497" s="586"/>
    </row>
    <row r="498" spans="20:20">
      <c r="T498" s="586"/>
    </row>
    <row r="499" spans="20:20">
      <c r="T499" s="586"/>
    </row>
    <row r="500" spans="20:20">
      <c r="T500" s="586"/>
    </row>
    <row r="501" spans="20:20">
      <c r="T501" s="586"/>
    </row>
    <row r="502" spans="20:20">
      <c r="T502" s="586"/>
    </row>
    <row r="503" spans="20:20">
      <c r="T503" s="586"/>
    </row>
    <row r="504" spans="20:20">
      <c r="T504" s="586"/>
    </row>
    <row r="505" spans="20:20">
      <c r="T505" s="586"/>
    </row>
    <row r="506" spans="20:20">
      <c r="T506" s="586"/>
    </row>
    <row r="507" spans="20:20">
      <c r="T507" s="586"/>
    </row>
    <row r="508" spans="20:20">
      <c r="T508" s="586"/>
    </row>
    <row r="509" spans="20:20">
      <c r="T509" s="586"/>
    </row>
    <row r="510" spans="20:20">
      <c r="T510" s="586"/>
    </row>
    <row r="511" spans="20:20">
      <c r="T511" s="586"/>
    </row>
    <row r="512" spans="20:20">
      <c r="T512" s="586"/>
    </row>
    <row r="513" spans="20:20">
      <c r="T513" s="586"/>
    </row>
    <row r="514" spans="20:20">
      <c r="T514" s="586"/>
    </row>
    <row r="515" spans="20:20">
      <c r="T515" s="586"/>
    </row>
    <row r="516" spans="20:20">
      <c r="T516" s="586"/>
    </row>
    <row r="517" spans="20:20">
      <c r="T517" s="586"/>
    </row>
    <row r="518" spans="20:20">
      <c r="T518" s="586"/>
    </row>
    <row r="519" spans="20:20">
      <c r="T519" s="586"/>
    </row>
    <row r="520" spans="20:20">
      <c r="T520" s="586"/>
    </row>
    <row r="521" spans="20:20">
      <c r="T521" s="586"/>
    </row>
    <row r="522" spans="20:20">
      <c r="T522" s="586"/>
    </row>
    <row r="523" spans="20:20">
      <c r="T523" s="586"/>
    </row>
    <row r="524" spans="20:20">
      <c r="T524" s="586"/>
    </row>
    <row r="525" spans="20:20">
      <c r="T525" s="586"/>
    </row>
    <row r="526" spans="20:20">
      <c r="T526" s="586"/>
    </row>
    <row r="527" spans="20:20">
      <c r="T527" s="586"/>
    </row>
    <row r="528" spans="20:20">
      <c r="T528" s="586"/>
    </row>
    <row r="529" spans="20:20">
      <c r="T529" s="586"/>
    </row>
    <row r="530" spans="20:20">
      <c r="T530" s="586"/>
    </row>
    <row r="531" spans="20:20">
      <c r="T531" s="586"/>
    </row>
    <row r="532" spans="20:20">
      <c r="T532" s="586"/>
    </row>
    <row r="533" spans="20:20">
      <c r="T533" s="586"/>
    </row>
    <row r="534" spans="20:20">
      <c r="T534" s="586"/>
    </row>
    <row r="535" spans="20:20">
      <c r="T535" s="586"/>
    </row>
    <row r="536" spans="20:20">
      <c r="T536" s="586"/>
    </row>
    <row r="537" spans="20:20">
      <c r="T537" s="586"/>
    </row>
    <row r="538" spans="20:20">
      <c r="T538" s="586"/>
    </row>
    <row r="539" spans="20:20">
      <c r="T539" s="586"/>
    </row>
    <row r="540" spans="20:20">
      <c r="T540" s="586"/>
    </row>
    <row r="541" spans="20:20">
      <c r="T541" s="586"/>
    </row>
    <row r="542" spans="20:20">
      <c r="T542" s="586"/>
    </row>
    <row r="543" spans="20:20">
      <c r="T543" s="586"/>
    </row>
    <row r="544" spans="20:20">
      <c r="T544" s="586"/>
    </row>
    <row r="545" spans="20:20">
      <c r="T545" s="586"/>
    </row>
    <row r="546" spans="20:20">
      <c r="T546" s="586"/>
    </row>
    <row r="547" spans="20:20">
      <c r="T547" s="586"/>
    </row>
    <row r="548" spans="20:20">
      <c r="T548" s="586"/>
    </row>
    <row r="549" spans="20:20">
      <c r="T549" s="586"/>
    </row>
    <row r="550" spans="20:20">
      <c r="T550" s="586"/>
    </row>
    <row r="551" spans="20:20">
      <c r="T551" s="586"/>
    </row>
    <row r="552" spans="20:20">
      <c r="T552" s="586"/>
    </row>
    <row r="553" spans="20:20">
      <c r="T553" s="586"/>
    </row>
    <row r="554" spans="20:20">
      <c r="T554" s="586"/>
    </row>
    <row r="555" spans="20:20">
      <c r="T555" s="586"/>
    </row>
    <row r="556" spans="20:20">
      <c r="T556" s="586"/>
    </row>
    <row r="557" spans="20:20">
      <c r="T557" s="586"/>
    </row>
    <row r="558" spans="20:20">
      <c r="T558" s="586"/>
    </row>
    <row r="559" spans="20:20">
      <c r="T559" s="586"/>
    </row>
    <row r="560" spans="20:20">
      <c r="T560" s="586"/>
    </row>
    <row r="561" spans="20:20">
      <c r="T561" s="586"/>
    </row>
    <row r="562" spans="20:20">
      <c r="T562" s="586"/>
    </row>
    <row r="563" spans="20:20">
      <c r="T563" s="586"/>
    </row>
    <row r="564" spans="20:20">
      <c r="T564" s="586"/>
    </row>
    <row r="565" spans="20:20">
      <c r="T565" s="586"/>
    </row>
    <row r="566" spans="20:20">
      <c r="T566" s="586"/>
    </row>
    <row r="567" spans="20:20">
      <c r="T567" s="586"/>
    </row>
    <row r="568" spans="20:20">
      <c r="T568" s="586"/>
    </row>
    <row r="569" spans="20:20">
      <c r="T569" s="586"/>
    </row>
    <row r="570" spans="20:20">
      <c r="T570" s="586"/>
    </row>
    <row r="571" spans="20:20">
      <c r="T571" s="586"/>
    </row>
    <row r="572" spans="20:20">
      <c r="T572" s="586"/>
    </row>
    <row r="573" spans="20:20">
      <c r="T573" s="586"/>
    </row>
    <row r="574" spans="20:20">
      <c r="T574" s="586"/>
    </row>
    <row r="575" spans="20:20">
      <c r="T575" s="586"/>
    </row>
    <row r="576" spans="20:20">
      <c r="T576" s="586"/>
    </row>
    <row r="577" spans="20:20">
      <c r="T577" s="586"/>
    </row>
    <row r="578" spans="20:20">
      <c r="T578" s="586"/>
    </row>
    <row r="579" spans="20:20">
      <c r="T579" s="586"/>
    </row>
    <row r="580" spans="20:20">
      <c r="T580" s="586"/>
    </row>
    <row r="581" spans="20:20">
      <c r="T581" s="586"/>
    </row>
    <row r="582" spans="20:20">
      <c r="T582" s="586"/>
    </row>
    <row r="583" spans="20:20">
      <c r="T583" s="586"/>
    </row>
    <row r="584" spans="20:20">
      <c r="T584" s="586"/>
    </row>
    <row r="585" spans="20:20">
      <c r="T585" s="586"/>
    </row>
    <row r="586" spans="20:20">
      <c r="T586" s="586"/>
    </row>
    <row r="587" spans="20:20">
      <c r="T587" s="586"/>
    </row>
    <row r="588" spans="20:20">
      <c r="T588" s="586"/>
    </row>
    <row r="589" spans="20:20">
      <c r="T589" s="586"/>
    </row>
    <row r="590" spans="20:20">
      <c r="T590" s="586"/>
    </row>
    <row r="591" spans="20:20">
      <c r="T591" s="586"/>
    </row>
    <row r="592" spans="20:20">
      <c r="T592" s="586"/>
    </row>
    <row r="593" spans="20:20">
      <c r="T593" s="586"/>
    </row>
    <row r="594" spans="20:20">
      <c r="T594" s="586"/>
    </row>
    <row r="595" spans="20:20">
      <c r="T595" s="586"/>
    </row>
    <row r="596" spans="20:20">
      <c r="T596" s="586"/>
    </row>
    <row r="597" spans="20:20">
      <c r="T597" s="586"/>
    </row>
    <row r="598" spans="20:20">
      <c r="T598" s="586"/>
    </row>
    <row r="599" spans="20:20">
      <c r="T599" s="586"/>
    </row>
    <row r="600" spans="20:20">
      <c r="T600" s="586"/>
    </row>
    <row r="601" spans="20:20">
      <c r="T601" s="586"/>
    </row>
    <row r="602" spans="20:20">
      <c r="T602" s="586"/>
    </row>
    <row r="603" spans="20:20">
      <c r="T603" s="586"/>
    </row>
    <row r="604" spans="20:20">
      <c r="T604" s="586"/>
    </row>
    <row r="605" spans="20:20">
      <c r="T605" s="586"/>
    </row>
    <row r="606" spans="20:20">
      <c r="T606" s="586"/>
    </row>
    <row r="607" spans="20:20">
      <c r="T607" s="586"/>
    </row>
    <row r="608" spans="20:20">
      <c r="T608" s="586"/>
    </row>
    <row r="609" spans="20:20">
      <c r="T609" s="586"/>
    </row>
    <row r="610" spans="20:20">
      <c r="T610" s="586"/>
    </row>
    <row r="611" spans="20:20">
      <c r="T611" s="586"/>
    </row>
    <row r="612" spans="20:20">
      <c r="T612" s="586"/>
    </row>
    <row r="613" spans="20:20">
      <c r="T613" s="586"/>
    </row>
    <row r="614" spans="20:20">
      <c r="T614" s="586"/>
    </row>
    <row r="615" spans="20:20">
      <c r="T615" s="586"/>
    </row>
    <row r="616" spans="20:20">
      <c r="T616" s="586"/>
    </row>
    <row r="617" spans="20:20">
      <c r="T617" s="586"/>
    </row>
    <row r="618" spans="20:20">
      <c r="T618" s="586"/>
    </row>
    <row r="619" spans="20:20">
      <c r="T619" s="586"/>
    </row>
    <row r="620" spans="20:20">
      <c r="T620" s="586"/>
    </row>
    <row r="621" spans="20:20">
      <c r="T621" s="586"/>
    </row>
    <row r="622" spans="20:20">
      <c r="T622" s="586"/>
    </row>
    <row r="623" spans="20:20">
      <c r="T623" s="586"/>
    </row>
    <row r="624" spans="20:20">
      <c r="T624" s="586"/>
    </row>
    <row r="625" spans="20:20">
      <c r="T625" s="586"/>
    </row>
    <row r="626" spans="20:20">
      <c r="T626" s="586"/>
    </row>
    <row r="627" spans="20:20">
      <c r="T627" s="586"/>
    </row>
    <row r="628" spans="20:20">
      <c r="T628" s="586"/>
    </row>
    <row r="629" spans="20:20">
      <c r="T629" s="586"/>
    </row>
    <row r="630" spans="20:20">
      <c r="T630" s="586"/>
    </row>
    <row r="631" spans="20:20">
      <c r="T631" s="586"/>
    </row>
    <row r="632" spans="20:20">
      <c r="T632" s="586"/>
    </row>
    <row r="633" spans="20:20">
      <c r="T633" s="586"/>
    </row>
    <row r="634" spans="20:20">
      <c r="T634" s="586"/>
    </row>
    <row r="635" spans="20:20">
      <c r="T635" s="586"/>
    </row>
    <row r="636" spans="20:20">
      <c r="T636" s="586"/>
    </row>
    <row r="637" spans="20:20">
      <c r="T637" s="586"/>
    </row>
    <row r="638" spans="20:20">
      <c r="T638" s="586"/>
    </row>
    <row r="639" spans="20:20">
      <c r="T639" s="586"/>
    </row>
    <row r="640" spans="20:20">
      <c r="T640" s="586"/>
    </row>
    <row r="641" spans="20:20">
      <c r="T641" s="586"/>
    </row>
    <row r="642" spans="20:20">
      <c r="T642" s="586"/>
    </row>
    <row r="643" spans="20:20">
      <c r="T643" s="586"/>
    </row>
    <row r="644" spans="20:20">
      <c r="T644" s="586"/>
    </row>
    <row r="645" spans="20:20">
      <c r="T645" s="586"/>
    </row>
    <row r="646" spans="20:20">
      <c r="T646" s="586"/>
    </row>
    <row r="647" spans="20:20">
      <c r="T647" s="586"/>
    </row>
    <row r="648" spans="20:20">
      <c r="T648" s="586"/>
    </row>
    <row r="649" spans="20:20">
      <c r="T649" s="586"/>
    </row>
    <row r="650" spans="20:20">
      <c r="T650" s="586"/>
    </row>
    <row r="651" spans="20:20">
      <c r="T651" s="586"/>
    </row>
    <row r="652" spans="20:20">
      <c r="T652" s="586"/>
    </row>
    <row r="653" spans="20:20">
      <c r="T653" s="586"/>
    </row>
    <row r="654" spans="20:20">
      <c r="T654" s="586"/>
    </row>
    <row r="655" spans="20:20">
      <c r="T655" s="586"/>
    </row>
    <row r="656" spans="20:20">
      <c r="T656" s="586"/>
    </row>
    <row r="657" spans="20:20">
      <c r="T657" s="586"/>
    </row>
    <row r="658" spans="20:20">
      <c r="T658" s="586"/>
    </row>
    <row r="659" spans="20:20">
      <c r="T659" s="586"/>
    </row>
    <row r="660" spans="20:20">
      <c r="T660" s="586"/>
    </row>
    <row r="661" spans="20:20">
      <c r="T661" s="586"/>
    </row>
    <row r="662" spans="20:20">
      <c r="T662" s="586"/>
    </row>
    <row r="663" spans="20:20">
      <c r="T663" s="586"/>
    </row>
    <row r="664" spans="20:20">
      <c r="T664" s="586"/>
    </row>
    <row r="665" spans="20:20">
      <c r="T665" s="586"/>
    </row>
    <row r="666" spans="20:20">
      <c r="T666" s="586"/>
    </row>
    <row r="667" spans="20:20">
      <c r="T667" s="586"/>
    </row>
    <row r="668" spans="20:20">
      <c r="T668" s="586"/>
    </row>
    <row r="669" spans="20:20">
      <c r="T669" s="586"/>
    </row>
    <row r="670" spans="20:20">
      <c r="T670" s="586"/>
    </row>
    <row r="671" spans="20:20">
      <c r="T671" s="586"/>
    </row>
    <row r="672" spans="20:20">
      <c r="T672" s="586"/>
    </row>
    <row r="673" spans="20:20">
      <c r="T673" s="586"/>
    </row>
    <row r="674" spans="20:20">
      <c r="T674" s="586"/>
    </row>
    <row r="675" spans="20:20">
      <c r="T675" s="586"/>
    </row>
    <row r="676" spans="20:20">
      <c r="T676" s="586"/>
    </row>
    <row r="677" spans="20:20">
      <c r="T677" s="586"/>
    </row>
    <row r="678" spans="20:20">
      <c r="T678" s="586"/>
    </row>
    <row r="679" spans="20:20">
      <c r="T679" s="586"/>
    </row>
    <row r="680" spans="20:20">
      <c r="T680" s="586"/>
    </row>
    <row r="681" spans="20:20">
      <c r="T681" s="586"/>
    </row>
    <row r="682" spans="20:20">
      <c r="T682" s="586"/>
    </row>
    <row r="683" spans="20:20">
      <c r="T683" s="586"/>
    </row>
    <row r="684" spans="20:20">
      <c r="T684" s="586"/>
    </row>
    <row r="685" spans="20:20">
      <c r="T685" s="586"/>
    </row>
    <row r="686" spans="20:20">
      <c r="T686" s="586"/>
    </row>
    <row r="687" spans="20:20">
      <c r="T687" s="586"/>
    </row>
    <row r="688" spans="20:20">
      <c r="T688" s="586"/>
    </row>
    <row r="689" spans="20:20">
      <c r="T689" s="586"/>
    </row>
    <row r="690" spans="20:20">
      <c r="T690" s="586"/>
    </row>
    <row r="691" spans="20:20">
      <c r="T691" s="586"/>
    </row>
    <row r="692" spans="20:20">
      <c r="T692" s="586"/>
    </row>
    <row r="693" spans="20:20">
      <c r="T693" s="586"/>
    </row>
    <row r="694" spans="20:20">
      <c r="T694" s="586"/>
    </row>
    <row r="695" spans="20:20">
      <c r="T695" s="586"/>
    </row>
    <row r="696" spans="20:20">
      <c r="T696" s="586"/>
    </row>
    <row r="697" spans="20:20">
      <c r="T697" s="586"/>
    </row>
    <row r="698" spans="20:20">
      <c r="T698" s="586"/>
    </row>
    <row r="699" spans="20:20">
      <c r="T699" s="586"/>
    </row>
    <row r="700" spans="20:20">
      <c r="T700" s="586"/>
    </row>
    <row r="701" spans="20:20">
      <c r="T701" s="586"/>
    </row>
    <row r="702" spans="20:20">
      <c r="T702" s="586"/>
    </row>
    <row r="703" spans="20:20">
      <c r="T703" s="586"/>
    </row>
    <row r="704" spans="20:20">
      <c r="T704" s="586"/>
    </row>
    <row r="705" spans="20:20">
      <c r="T705" s="586"/>
    </row>
    <row r="706" spans="20:20">
      <c r="T706" s="586"/>
    </row>
    <row r="707" spans="20:20">
      <c r="T707" s="586"/>
    </row>
    <row r="708" spans="20:20">
      <c r="T708" s="586"/>
    </row>
    <row r="709" spans="20:20">
      <c r="T709" s="586"/>
    </row>
    <row r="710" spans="20:20">
      <c r="T710" s="586"/>
    </row>
    <row r="711" spans="20:20">
      <c r="T711" s="586"/>
    </row>
    <row r="712" spans="20:20">
      <c r="T712" s="586"/>
    </row>
    <row r="713" spans="20:20">
      <c r="T713" s="586"/>
    </row>
    <row r="714" spans="20:20">
      <c r="T714" s="586"/>
    </row>
    <row r="715" spans="20:20">
      <c r="T715" s="586"/>
    </row>
    <row r="716" spans="20:20">
      <c r="T716" s="586"/>
    </row>
    <row r="717" spans="20:20">
      <c r="T717" s="586"/>
    </row>
    <row r="718" spans="20:20">
      <c r="T718" s="586"/>
    </row>
    <row r="719" spans="20:20">
      <c r="T719" s="586"/>
    </row>
    <row r="720" spans="20:20">
      <c r="T720" s="586"/>
    </row>
    <row r="721" spans="20:20">
      <c r="T721" s="586"/>
    </row>
    <row r="722" spans="20:20">
      <c r="T722" s="586"/>
    </row>
    <row r="723" spans="20:20">
      <c r="T723" s="586"/>
    </row>
    <row r="724" spans="20:20">
      <c r="T724" s="586"/>
    </row>
    <row r="725" spans="20:20">
      <c r="T725" s="586"/>
    </row>
    <row r="726" spans="20:20">
      <c r="T726" s="586"/>
    </row>
    <row r="727" spans="20:20">
      <c r="T727" s="586"/>
    </row>
    <row r="728" spans="20:20">
      <c r="T728" s="586"/>
    </row>
    <row r="729" spans="20:20">
      <c r="T729" s="586"/>
    </row>
    <row r="730" spans="20:20">
      <c r="T730" s="586"/>
    </row>
    <row r="731" spans="20:20">
      <c r="T731" s="586"/>
    </row>
    <row r="732" spans="20:20">
      <c r="T732" s="586"/>
    </row>
    <row r="733" spans="20:20">
      <c r="T733" s="586"/>
    </row>
    <row r="734" spans="20:20">
      <c r="T734" s="586"/>
    </row>
    <row r="735" spans="20:20">
      <c r="T735" s="586"/>
    </row>
    <row r="736" spans="20:20">
      <c r="T736" s="586"/>
    </row>
    <row r="737" spans="20:20">
      <c r="T737" s="586"/>
    </row>
    <row r="738" spans="20:20">
      <c r="T738" s="586"/>
    </row>
    <row r="739" spans="20:20">
      <c r="T739" s="586"/>
    </row>
    <row r="740" spans="20:20">
      <c r="T740" s="586"/>
    </row>
    <row r="741" spans="20:20">
      <c r="T741" s="586"/>
    </row>
    <row r="742" spans="20:20">
      <c r="T742" s="586"/>
    </row>
    <row r="743" spans="20:20">
      <c r="T743" s="586"/>
    </row>
    <row r="744" spans="20:20">
      <c r="T744" s="586"/>
    </row>
    <row r="745" spans="20:20">
      <c r="T745" s="586"/>
    </row>
    <row r="746" spans="20:20">
      <c r="T746" s="586"/>
    </row>
    <row r="747" spans="20:20">
      <c r="T747" s="586"/>
    </row>
    <row r="748" spans="20:20">
      <c r="T748" s="586"/>
    </row>
    <row r="749" spans="20:20">
      <c r="T749" s="586"/>
    </row>
    <row r="750" spans="20:20">
      <c r="T750" s="586"/>
    </row>
    <row r="751" spans="20:20">
      <c r="T751" s="586"/>
    </row>
    <row r="752" spans="20:20">
      <c r="T752" s="586"/>
    </row>
    <row r="753" spans="20:20">
      <c r="T753" s="586"/>
    </row>
    <row r="754" spans="20:20">
      <c r="T754" s="586"/>
    </row>
    <row r="755" spans="20:20">
      <c r="T755" s="586"/>
    </row>
    <row r="756" spans="20:20">
      <c r="T756" s="586"/>
    </row>
    <row r="757" spans="20:20">
      <c r="T757" s="586"/>
    </row>
    <row r="758" spans="20:20">
      <c r="T758" s="586"/>
    </row>
    <row r="759" spans="20:20">
      <c r="T759" s="586"/>
    </row>
    <row r="760" spans="20:20">
      <c r="T760" s="586"/>
    </row>
    <row r="761" spans="20:20">
      <c r="T761" s="586"/>
    </row>
    <row r="762" spans="20:20">
      <c r="T762" s="586"/>
    </row>
    <row r="763" spans="20:20">
      <c r="T763" s="586"/>
    </row>
    <row r="764" spans="20:20">
      <c r="T764" s="586"/>
    </row>
    <row r="765" spans="20:20">
      <c r="T765" s="586"/>
    </row>
    <row r="766" spans="20:20">
      <c r="T766" s="586"/>
    </row>
    <row r="767" spans="20:20">
      <c r="T767" s="586"/>
    </row>
    <row r="768" spans="20:20">
      <c r="T768" s="586"/>
    </row>
    <row r="769" spans="20:20">
      <c r="T769" s="586"/>
    </row>
    <row r="770" spans="20:20">
      <c r="T770" s="586"/>
    </row>
    <row r="771" spans="20:20">
      <c r="T771" s="586"/>
    </row>
    <row r="772" spans="20:20">
      <c r="T772" s="586"/>
    </row>
    <row r="773" spans="20:20">
      <c r="T773" s="586"/>
    </row>
    <row r="774" spans="20:20">
      <c r="T774" s="586"/>
    </row>
    <row r="775" spans="20:20">
      <c r="T775" s="586"/>
    </row>
    <row r="776" spans="20:20">
      <c r="T776" s="586"/>
    </row>
    <row r="777" spans="20:20">
      <c r="T777" s="586"/>
    </row>
    <row r="778" spans="20:20">
      <c r="T778" s="586"/>
    </row>
    <row r="779" spans="20:20">
      <c r="T779" s="586"/>
    </row>
    <row r="780" spans="20:20">
      <c r="T780" s="586"/>
    </row>
    <row r="781" spans="20:20">
      <c r="T781" s="586"/>
    </row>
    <row r="782" spans="20:20">
      <c r="T782" s="586"/>
    </row>
    <row r="783" spans="20:20">
      <c r="T783" s="586"/>
    </row>
    <row r="784" spans="20:20">
      <c r="T784" s="586"/>
    </row>
    <row r="785" spans="20:20">
      <c r="T785" s="586"/>
    </row>
    <row r="786" spans="20:20">
      <c r="T786" s="586"/>
    </row>
    <row r="787" spans="20:20">
      <c r="T787" s="586"/>
    </row>
    <row r="788" spans="20:20">
      <c r="T788" s="586"/>
    </row>
    <row r="789" spans="20:20">
      <c r="T789" s="586"/>
    </row>
    <row r="790" spans="20:20">
      <c r="T790" s="586"/>
    </row>
    <row r="791" spans="20:20">
      <c r="T791" s="586"/>
    </row>
    <row r="792" spans="20:20">
      <c r="T792" s="586"/>
    </row>
    <row r="793" spans="20:20">
      <c r="T793" s="586"/>
    </row>
    <row r="794" spans="20:20">
      <c r="T794" s="586"/>
    </row>
    <row r="795" spans="20:20">
      <c r="T795" s="586"/>
    </row>
    <row r="796" spans="20:20">
      <c r="T796" s="586"/>
    </row>
    <row r="797" spans="20:20">
      <c r="T797" s="586"/>
    </row>
    <row r="798" spans="20:20">
      <c r="T798" s="586"/>
    </row>
    <row r="799" spans="20:20">
      <c r="T799" s="586"/>
    </row>
    <row r="800" spans="20:20">
      <c r="T800" s="586"/>
    </row>
    <row r="801" spans="20:20">
      <c r="T801" s="586"/>
    </row>
    <row r="802" spans="20:20">
      <c r="T802" s="586"/>
    </row>
    <row r="803" spans="20:20">
      <c r="T803" s="586"/>
    </row>
    <row r="804" spans="20:20">
      <c r="T804" s="586"/>
    </row>
    <row r="805" spans="20:20">
      <c r="T805" s="586"/>
    </row>
    <row r="806" spans="20:20">
      <c r="T806" s="586"/>
    </row>
    <row r="807" spans="20:20">
      <c r="T807" s="586"/>
    </row>
    <row r="808" spans="20:20">
      <c r="T808" s="586"/>
    </row>
    <row r="809" spans="20:20">
      <c r="T809" s="586"/>
    </row>
    <row r="810" spans="20:20">
      <c r="T810" s="586"/>
    </row>
    <row r="811" spans="20:20">
      <c r="T811" s="586"/>
    </row>
    <row r="812" spans="20:20">
      <c r="T812" s="586"/>
    </row>
    <row r="813" spans="20:20">
      <c r="T813" s="586"/>
    </row>
    <row r="814" spans="20:20">
      <c r="T814" s="586"/>
    </row>
    <row r="815" spans="20:20">
      <c r="T815" s="586"/>
    </row>
    <row r="816" spans="20:20">
      <c r="T816" s="586"/>
    </row>
    <row r="817" spans="20:20">
      <c r="T817" s="586"/>
    </row>
    <row r="818" spans="20:20">
      <c r="T818" s="586"/>
    </row>
    <row r="819" spans="20:20">
      <c r="T819" s="586"/>
    </row>
    <row r="820" spans="20:20">
      <c r="T820" s="586"/>
    </row>
    <row r="821" spans="20:20">
      <c r="T821" s="586"/>
    </row>
    <row r="822" spans="20:20">
      <c r="T822" s="586"/>
    </row>
    <row r="823" spans="20:20">
      <c r="T823" s="586"/>
    </row>
    <row r="824" spans="20:20">
      <c r="T824" s="586"/>
    </row>
    <row r="825" spans="20:20">
      <c r="T825" s="586"/>
    </row>
    <row r="826" spans="20:20">
      <c r="T826" s="586"/>
    </row>
    <row r="827" spans="20:20">
      <c r="T827" s="586"/>
    </row>
    <row r="828" spans="20:20">
      <c r="T828" s="586"/>
    </row>
    <row r="829" spans="20:20">
      <c r="T829" s="586"/>
    </row>
    <row r="830" spans="20:20">
      <c r="T830" s="586"/>
    </row>
    <row r="831" spans="20:20">
      <c r="T831" s="586"/>
    </row>
    <row r="832" spans="20:20">
      <c r="T832" s="586"/>
    </row>
    <row r="833" spans="20:20">
      <c r="T833" s="586"/>
    </row>
    <row r="834" spans="20:20">
      <c r="T834" s="586"/>
    </row>
    <row r="835" spans="20:20">
      <c r="T835" s="586"/>
    </row>
    <row r="836" spans="20:20">
      <c r="T836" s="586"/>
    </row>
    <row r="837" spans="20:20">
      <c r="T837" s="586"/>
    </row>
    <row r="838" spans="20:20">
      <c r="T838" s="586"/>
    </row>
    <row r="839" spans="20:20">
      <c r="T839" s="586"/>
    </row>
    <row r="840" spans="20:20">
      <c r="T840" s="586"/>
    </row>
    <row r="841" spans="20:20">
      <c r="T841" s="586"/>
    </row>
    <row r="842" spans="20:20">
      <c r="T842" s="586"/>
    </row>
    <row r="843" spans="20:20">
      <c r="T843" s="586"/>
    </row>
    <row r="844" spans="20:20">
      <c r="T844" s="586"/>
    </row>
    <row r="845" spans="20:20">
      <c r="T845" s="586"/>
    </row>
    <row r="846" spans="20:20">
      <c r="T846" s="586"/>
    </row>
    <row r="847" spans="20:20">
      <c r="T847" s="586"/>
    </row>
    <row r="848" spans="20:20">
      <c r="T848" s="586"/>
    </row>
    <row r="849" spans="20:20">
      <c r="T849" s="586"/>
    </row>
    <row r="850" spans="20:20">
      <c r="T850" s="586"/>
    </row>
    <row r="851" spans="20:20">
      <c r="T851" s="586"/>
    </row>
    <row r="852" spans="20:20">
      <c r="T852" s="586"/>
    </row>
    <row r="853" spans="20:20">
      <c r="T853" s="586"/>
    </row>
    <row r="854" spans="20:20">
      <c r="T854" s="586"/>
    </row>
    <row r="855" spans="20:20">
      <c r="T855" s="586"/>
    </row>
    <row r="856" spans="20:20">
      <c r="T856" s="586"/>
    </row>
    <row r="857" spans="20:20">
      <c r="T857" s="586"/>
    </row>
    <row r="858" spans="20:20">
      <c r="T858" s="586"/>
    </row>
    <row r="859" spans="20:20">
      <c r="T859" s="586"/>
    </row>
    <row r="860" spans="20:20">
      <c r="T860" s="586"/>
    </row>
    <row r="861" spans="20:20">
      <c r="T861" s="586"/>
    </row>
    <row r="862" spans="20:20">
      <c r="T862" s="586"/>
    </row>
    <row r="863" spans="20:20">
      <c r="T863" s="586"/>
    </row>
    <row r="864" spans="20:20">
      <c r="T864" s="586"/>
    </row>
    <row r="865" spans="20:20">
      <c r="T865" s="586"/>
    </row>
    <row r="866" spans="20:20">
      <c r="T866" s="586"/>
    </row>
    <row r="867" spans="20:20">
      <c r="T867" s="586"/>
    </row>
    <row r="868" spans="20:20">
      <c r="T868" s="586"/>
    </row>
    <row r="869" spans="20:20">
      <c r="T869" s="586"/>
    </row>
    <row r="870" spans="20:20">
      <c r="T870" s="586"/>
    </row>
    <row r="871" spans="20:20">
      <c r="T871" s="586"/>
    </row>
    <row r="872" spans="20:20">
      <c r="T872" s="586"/>
    </row>
    <row r="873" spans="20:20">
      <c r="T873" s="586"/>
    </row>
    <row r="874" spans="20:20">
      <c r="T874" s="586"/>
    </row>
    <row r="875" spans="20:20">
      <c r="T875" s="586"/>
    </row>
    <row r="876" spans="20:20">
      <c r="T876" s="586"/>
    </row>
    <row r="877" spans="20:20">
      <c r="T877" s="586"/>
    </row>
    <row r="878" spans="20:20">
      <c r="T878" s="586"/>
    </row>
    <row r="879" spans="20:20">
      <c r="T879" s="586"/>
    </row>
    <row r="880" spans="20:20">
      <c r="T880" s="586"/>
    </row>
    <row r="881" spans="20:20">
      <c r="T881" s="586"/>
    </row>
    <row r="882" spans="20:20">
      <c r="T882" s="586"/>
    </row>
    <row r="883" spans="20:20">
      <c r="T883" s="586"/>
    </row>
    <row r="884" spans="20:20">
      <c r="T884" s="586"/>
    </row>
    <row r="885" spans="20:20">
      <c r="T885" s="586"/>
    </row>
    <row r="886" spans="20:20">
      <c r="T886" s="586"/>
    </row>
    <row r="887" spans="20:20">
      <c r="T887" s="586"/>
    </row>
    <row r="888" spans="20:20">
      <c r="T888" s="586"/>
    </row>
    <row r="889" spans="20:20">
      <c r="T889" s="586"/>
    </row>
    <row r="890" spans="20:20">
      <c r="T890" s="586"/>
    </row>
    <row r="891" spans="20:20">
      <c r="T891" s="586"/>
    </row>
    <row r="892" spans="20:20">
      <c r="T892" s="586"/>
    </row>
    <row r="893" spans="20:20">
      <c r="T893" s="586"/>
    </row>
    <row r="894" spans="20:20">
      <c r="T894" s="586"/>
    </row>
    <row r="895" spans="20:20">
      <c r="T895" s="586"/>
    </row>
    <row r="896" spans="20:20">
      <c r="T896" s="586"/>
    </row>
    <row r="897" spans="20:20">
      <c r="T897" s="586"/>
    </row>
    <row r="898" spans="20:20">
      <c r="T898" s="586"/>
    </row>
    <row r="899" spans="20:20">
      <c r="T899" s="586"/>
    </row>
    <row r="900" spans="20:20">
      <c r="T900" s="586"/>
    </row>
    <row r="901" spans="20:20">
      <c r="T901" s="586"/>
    </row>
    <row r="902" spans="20:20">
      <c r="T902" s="586"/>
    </row>
    <row r="903" spans="20:20">
      <c r="T903" s="586"/>
    </row>
    <row r="904" spans="20:20">
      <c r="T904" s="586"/>
    </row>
    <row r="905" spans="20:20">
      <c r="T905" s="586"/>
    </row>
    <row r="906" spans="20:20">
      <c r="T906" s="586"/>
    </row>
    <row r="907" spans="20:20">
      <c r="T907" s="586"/>
    </row>
    <row r="908" spans="20:20">
      <c r="T908" s="586"/>
    </row>
    <row r="909" spans="20:20">
      <c r="T909" s="586"/>
    </row>
    <row r="910" spans="20:20">
      <c r="T910" s="586"/>
    </row>
    <row r="911" spans="20:20">
      <c r="T911" s="586"/>
    </row>
    <row r="912" spans="20:20">
      <c r="T912" s="586"/>
    </row>
    <row r="913" spans="20:20">
      <c r="T913" s="586"/>
    </row>
    <row r="914" spans="20:20">
      <c r="T914" s="586"/>
    </row>
    <row r="915" spans="20:20">
      <c r="T915" s="586"/>
    </row>
    <row r="916" spans="20:20">
      <c r="T916" s="586"/>
    </row>
    <row r="917" spans="20:20">
      <c r="T917" s="586"/>
    </row>
    <row r="918" spans="20:20">
      <c r="T918" s="586"/>
    </row>
    <row r="919" spans="20:20">
      <c r="T919" s="586"/>
    </row>
    <row r="920" spans="20:20">
      <c r="T920" s="586"/>
    </row>
    <row r="921" spans="20:20">
      <c r="T921" s="586"/>
    </row>
    <row r="922" spans="20:20">
      <c r="T922" s="586"/>
    </row>
    <row r="923" spans="20:20">
      <c r="T923" s="586"/>
    </row>
    <row r="924" spans="20:20">
      <c r="T924" s="586"/>
    </row>
    <row r="925" spans="20:20">
      <c r="T925" s="586"/>
    </row>
    <row r="926" spans="20:20">
      <c r="T926" s="586"/>
    </row>
    <row r="927" spans="20:20">
      <c r="T927" s="586"/>
    </row>
    <row r="928" spans="20:20">
      <c r="T928" s="586"/>
    </row>
    <row r="929" spans="20:20">
      <c r="T929" s="586"/>
    </row>
    <row r="930" spans="20:20">
      <c r="T930" s="586"/>
    </row>
    <row r="931" spans="20:20">
      <c r="T931" s="586"/>
    </row>
    <row r="932" spans="20:20">
      <c r="T932" s="586"/>
    </row>
    <row r="933" spans="20:20">
      <c r="T933" s="586"/>
    </row>
    <row r="934" spans="20:20">
      <c r="T934" s="586"/>
    </row>
    <row r="935" spans="20:20">
      <c r="T935" s="586"/>
    </row>
    <row r="936" spans="20:20">
      <c r="T936" s="586"/>
    </row>
    <row r="937" spans="20:20">
      <c r="T937" s="586"/>
    </row>
    <row r="938" spans="20:20">
      <c r="T938" s="586"/>
    </row>
    <row r="939" spans="20:20">
      <c r="T939" s="586"/>
    </row>
    <row r="940" spans="20:20">
      <c r="T940" s="586"/>
    </row>
    <row r="941" spans="20:20">
      <c r="T941" s="586"/>
    </row>
    <row r="942" spans="20:20">
      <c r="T942" s="586"/>
    </row>
    <row r="943" spans="20:20">
      <c r="T943" s="586"/>
    </row>
    <row r="944" spans="20:20">
      <c r="T944" s="586"/>
    </row>
    <row r="945" spans="20:20">
      <c r="T945" s="586"/>
    </row>
    <row r="946" spans="20:20">
      <c r="T946" s="586"/>
    </row>
    <row r="947" spans="20:20">
      <c r="T947" s="586"/>
    </row>
    <row r="948" spans="20:20">
      <c r="T948" s="586"/>
    </row>
    <row r="949" spans="20:20">
      <c r="T949" s="586"/>
    </row>
    <row r="950" spans="20:20">
      <c r="T950" s="586"/>
    </row>
    <row r="951" spans="20:20">
      <c r="T951" s="586"/>
    </row>
    <row r="952" spans="20:20">
      <c r="T952" s="586"/>
    </row>
    <row r="953" spans="20:20">
      <c r="T953" s="586"/>
    </row>
    <row r="954" spans="20:20">
      <c r="T954" s="586"/>
    </row>
    <row r="955" spans="20:20">
      <c r="T955" s="586"/>
    </row>
    <row r="956" spans="20:20">
      <c r="T956" s="586"/>
    </row>
    <row r="957" spans="20:20">
      <c r="T957" s="586"/>
    </row>
    <row r="958" spans="20:20">
      <c r="T958" s="586"/>
    </row>
    <row r="959" spans="20:20">
      <c r="T959" s="586"/>
    </row>
    <row r="960" spans="20:20">
      <c r="T960" s="586"/>
    </row>
    <row r="961" spans="20:20">
      <c r="T961" s="586"/>
    </row>
    <row r="962" spans="20:20">
      <c r="T962" s="586"/>
    </row>
    <row r="963" spans="20:20">
      <c r="T963" s="586"/>
    </row>
    <row r="964" spans="20:20">
      <c r="T964" s="586"/>
    </row>
    <row r="965" spans="20:20">
      <c r="T965" s="586"/>
    </row>
    <row r="966" spans="20:20">
      <c r="T966" s="586"/>
    </row>
    <row r="967" spans="20:20">
      <c r="T967" s="586"/>
    </row>
    <row r="968" spans="20:20">
      <c r="T968" s="586"/>
    </row>
    <row r="969" spans="20:20">
      <c r="T969" s="586"/>
    </row>
    <row r="970" spans="20:20">
      <c r="T970" s="586"/>
    </row>
    <row r="971" spans="20:20">
      <c r="T971" s="586"/>
    </row>
    <row r="972" spans="20:20">
      <c r="T972" s="586"/>
    </row>
    <row r="973" spans="20:20">
      <c r="T973" s="586"/>
    </row>
    <row r="974" spans="20:20">
      <c r="T974" s="586"/>
    </row>
    <row r="975" spans="20:20">
      <c r="T975" s="586"/>
    </row>
    <row r="976" spans="20:20">
      <c r="T976" s="586"/>
    </row>
    <row r="977" spans="20:20">
      <c r="T977" s="586"/>
    </row>
    <row r="978" spans="20:20">
      <c r="T978" s="586"/>
    </row>
    <row r="979" spans="20:20">
      <c r="T979" s="586"/>
    </row>
    <row r="980" spans="20:20">
      <c r="T980" s="586"/>
    </row>
    <row r="981" spans="20:20">
      <c r="T981" s="586"/>
    </row>
    <row r="982" spans="20:20">
      <c r="T982" s="586"/>
    </row>
    <row r="983" spans="20:20">
      <c r="T983" s="586"/>
    </row>
    <row r="984" spans="20:20">
      <c r="T984" s="586"/>
    </row>
    <row r="985" spans="20:20">
      <c r="T985" s="586"/>
    </row>
    <row r="986" spans="20:20">
      <c r="T986" s="586"/>
    </row>
    <row r="987" spans="20:20">
      <c r="T987" s="586"/>
    </row>
    <row r="988" spans="20:20">
      <c r="T988" s="586"/>
    </row>
    <row r="989" spans="20:20">
      <c r="T989" s="586"/>
    </row>
    <row r="990" spans="20:20">
      <c r="T990" s="586"/>
    </row>
    <row r="991" spans="20:20">
      <c r="T991" s="586"/>
    </row>
    <row r="992" spans="20:20">
      <c r="T992" s="586"/>
    </row>
    <row r="993" spans="20:20">
      <c r="T993" s="586"/>
    </row>
    <row r="994" spans="20:20">
      <c r="T994" s="586"/>
    </row>
    <row r="995" spans="20:20">
      <c r="T995" s="586"/>
    </row>
    <row r="996" spans="20:20">
      <c r="T996" s="586"/>
    </row>
    <row r="997" spans="20:20">
      <c r="T997" s="586"/>
    </row>
    <row r="998" spans="20:20">
      <c r="T998" s="586"/>
    </row>
    <row r="999" spans="20:20">
      <c r="T999" s="586"/>
    </row>
    <row r="1000" spans="20:20">
      <c r="T1000" s="586"/>
    </row>
    <row r="1001" spans="20:20">
      <c r="T1001" s="586"/>
    </row>
    <row r="1002" spans="20:20">
      <c r="T1002" s="586"/>
    </row>
    <row r="1003" spans="20:20">
      <c r="T1003" s="586"/>
    </row>
    <row r="1004" spans="20:20">
      <c r="T1004" s="586"/>
    </row>
    <row r="1005" spans="20:20">
      <c r="T1005" s="586"/>
    </row>
    <row r="1006" spans="20:20">
      <c r="T1006" s="586"/>
    </row>
    <row r="1007" spans="20:20">
      <c r="T1007" s="586"/>
    </row>
    <row r="1008" spans="20:20">
      <c r="T1008" s="586"/>
    </row>
    <row r="1009" spans="20:20">
      <c r="T1009" s="586"/>
    </row>
    <row r="1010" spans="20:20">
      <c r="T1010" s="586"/>
    </row>
    <row r="1011" spans="20:20">
      <c r="T1011" s="586"/>
    </row>
    <row r="1012" spans="20:20">
      <c r="T1012" s="586"/>
    </row>
    <row r="1013" spans="20:20">
      <c r="T1013" s="586"/>
    </row>
    <row r="1014" spans="20:20">
      <c r="T1014" s="586"/>
    </row>
    <row r="1015" spans="20:20">
      <c r="T1015" s="586"/>
    </row>
    <row r="1016" spans="20:20">
      <c r="T1016" s="586"/>
    </row>
    <row r="1017" spans="20:20">
      <c r="T1017" s="586"/>
    </row>
    <row r="1018" spans="20:20">
      <c r="T1018" s="586"/>
    </row>
    <row r="1019" spans="20:20">
      <c r="T1019" s="586"/>
    </row>
    <row r="1020" spans="20:20">
      <c r="T1020" s="586"/>
    </row>
    <row r="1021" spans="20:20">
      <c r="T1021" s="586"/>
    </row>
    <row r="1022" spans="20:20">
      <c r="T1022" s="586"/>
    </row>
    <row r="1023" spans="20:20">
      <c r="T1023" s="586"/>
    </row>
    <row r="1024" spans="20:20">
      <c r="T1024" s="586"/>
    </row>
    <row r="1025" spans="20:20">
      <c r="T1025" s="586"/>
    </row>
    <row r="1026" spans="20:20">
      <c r="T1026" s="586"/>
    </row>
    <row r="1027" spans="20:20">
      <c r="T1027" s="586"/>
    </row>
    <row r="1028" spans="20:20">
      <c r="T1028" s="586"/>
    </row>
    <row r="1029" spans="20:20">
      <c r="T1029" s="586"/>
    </row>
    <row r="1030" spans="20:20">
      <c r="T1030" s="586"/>
    </row>
    <row r="1031" spans="20:20">
      <c r="T1031" s="586"/>
    </row>
    <row r="1032" spans="20:20">
      <c r="T1032" s="586"/>
    </row>
    <row r="1033" spans="20:20">
      <c r="T1033" s="586"/>
    </row>
    <row r="1034" spans="20:20">
      <c r="T1034" s="586"/>
    </row>
    <row r="1035" spans="20:20">
      <c r="T1035" s="586"/>
    </row>
    <row r="1036" spans="20:20">
      <c r="T1036" s="586"/>
    </row>
    <row r="1037" spans="20:20">
      <c r="T1037" s="586"/>
    </row>
    <row r="1038" spans="20:20">
      <c r="T1038" s="586"/>
    </row>
    <row r="1039" spans="20:20">
      <c r="T1039" s="586"/>
    </row>
    <row r="1040" spans="20:20">
      <c r="T1040" s="586"/>
    </row>
    <row r="1041" spans="20:20">
      <c r="T1041" s="586"/>
    </row>
    <row r="1042" spans="20:20">
      <c r="T1042" s="586"/>
    </row>
    <row r="1043" spans="20:20">
      <c r="T1043" s="586"/>
    </row>
    <row r="1044" spans="20:20">
      <c r="T1044" s="586"/>
    </row>
    <row r="1045" spans="20:20">
      <c r="T1045" s="586"/>
    </row>
    <row r="1046" spans="20:20">
      <c r="T1046" s="586"/>
    </row>
    <row r="1047" spans="20:20">
      <c r="T1047" s="586"/>
    </row>
    <row r="1048" spans="20:20">
      <c r="T1048" s="586"/>
    </row>
    <row r="1049" spans="20:20">
      <c r="T1049" s="586"/>
    </row>
    <row r="1050" spans="20:20">
      <c r="T1050" s="586"/>
    </row>
    <row r="1051" spans="20:20">
      <c r="T1051" s="586"/>
    </row>
    <row r="1052" spans="20:20">
      <c r="T1052" s="586"/>
    </row>
    <row r="1053" spans="20:20">
      <c r="T1053" s="586"/>
    </row>
    <row r="1054" spans="20:20">
      <c r="T1054" s="586"/>
    </row>
    <row r="1055" spans="20:20">
      <c r="T1055" s="586"/>
    </row>
    <row r="1056" spans="20:20">
      <c r="T1056" s="586"/>
    </row>
    <row r="1057" spans="20:20">
      <c r="T1057" s="586"/>
    </row>
    <row r="1058" spans="20:20">
      <c r="T1058" s="586"/>
    </row>
    <row r="1059" spans="20:20">
      <c r="T1059" s="586"/>
    </row>
    <row r="1060" spans="20:20">
      <c r="T1060" s="586"/>
    </row>
    <row r="1061" spans="20:20">
      <c r="T1061" s="586"/>
    </row>
    <row r="1062" spans="20:20">
      <c r="T1062" s="586"/>
    </row>
    <row r="1063" spans="20:20">
      <c r="T1063" s="586"/>
    </row>
    <row r="1064" spans="20:20">
      <c r="T1064" s="586"/>
    </row>
    <row r="1065" spans="20:20">
      <c r="T1065" s="586"/>
    </row>
    <row r="1066" spans="20:20">
      <c r="T1066" s="586"/>
    </row>
    <row r="1067" spans="20:20">
      <c r="T1067" s="586"/>
    </row>
    <row r="1068" spans="20:20">
      <c r="T1068" s="586"/>
    </row>
    <row r="1069" spans="20:20">
      <c r="T1069" s="586"/>
    </row>
    <row r="1070" spans="20:20">
      <c r="T1070" s="586"/>
    </row>
    <row r="1071" spans="20:20">
      <c r="T1071" s="586"/>
    </row>
    <row r="1072" spans="20:20">
      <c r="T1072" s="586"/>
    </row>
    <row r="1073" spans="20:20">
      <c r="T1073" s="586"/>
    </row>
    <row r="1074" spans="20:20">
      <c r="T1074" s="586"/>
    </row>
    <row r="1075" spans="20:20">
      <c r="T1075" s="586"/>
    </row>
    <row r="1076" spans="20:20">
      <c r="T1076" s="586"/>
    </row>
    <row r="1077" spans="20:20">
      <c r="T1077" s="586"/>
    </row>
    <row r="1078" spans="20:20">
      <c r="T1078" s="586"/>
    </row>
    <row r="1079" spans="20:20">
      <c r="T1079" s="586"/>
    </row>
    <row r="1080" spans="20:20">
      <c r="T1080" s="586"/>
    </row>
    <row r="1081" spans="20:20">
      <c r="T1081" s="586"/>
    </row>
    <row r="1082" spans="20:20">
      <c r="T1082" s="586"/>
    </row>
    <row r="1083" spans="20:20">
      <c r="T1083" s="586"/>
    </row>
    <row r="1084" spans="20:20">
      <c r="T1084" s="586"/>
    </row>
    <row r="1085" spans="20:20">
      <c r="T1085" s="586"/>
    </row>
    <row r="1086" spans="20:20">
      <c r="T1086" s="586"/>
    </row>
    <row r="1087" spans="20:20">
      <c r="T1087" s="586"/>
    </row>
    <row r="1088" spans="20:20">
      <c r="T1088" s="586"/>
    </row>
    <row r="1089" spans="20:20">
      <c r="T1089" s="586"/>
    </row>
    <row r="1090" spans="20:20">
      <c r="T1090" s="586"/>
    </row>
    <row r="1091" spans="20:20">
      <c r="T1091" s="586"/>
    </row>
    <row r="1092" spans="20:20">
      <c r="T1092" s="586"/>
    </row>
    <row r="1093" spans="20:20">
      <c r="T1093" s="586"/>
    </row>
    <row r="1094" spans="20:20">
      <c r="T1094" s="586"/>
    </row>
    <row r="1095" spans="20:20">
      <c r="T1095" s="586"/>
    </row>
    <row r="1096" spans="20:20">
      <c r="T1096" s="586"/>
    </row>
    <row r="1097" spans="20:20">
      <c r="T1097" s="586"/>
    </row>
    <row r="1098" spans="20:20">
      <c r="T1098" s="586"/>
    </row>
    <row r="1099" spans="20:20">
      <c r="T1099" s="586"/>
    </row>
    <row r="1100" spans="20:20">
      <c r="T1100" s="586"/>
    </row>
    <row r="1101" spans="20:20">
      <c r="T1101" s="586"/>
    </row>
    <row r="1102" spans="20:20">
      <c r="T1102" s="586"/>
    </row>
    <row r="1103" spans="20:20">
      <c r="T1103" s="586"/>
    </row>
    <row r="1104" spans="20:20">
      <c r="T1104" s="586"/>
    </row>
    <row r="1105" spans="20:20">
      <c r="T1105" s="586"/>
    </row>
    <row r="1106" spans="20:20">
      <c r="T1106" s="586"/>
    </row>
    <row r="1107" spans="20:20">
      <c r="T1107" s="586"/>
    </row>
    <row r="1108" spans="20:20">
      <c r="T1108" s="586"/>
    </row>
    <row r="1109" spans="20:20">
      <c r="T1109" s="586"/>
    </row>
    <row r="1110" spans="20:20">
      <c r="T1110" s="586"/>
    </row>
    <row r="1111" spans="20:20">
      <c r="T1111" s="586"/>
    </row>
    <row r="1112" spans="20:20">
      <c r="T1112" s="586"/>
    </row>
    <row r="1113" spans="20:20">
      <c r="T1113" s="586"/>
    </row>
    <row r="1114" spans="20:20">
      <c r="T1114" s="586"/>
    </row>
    <row r="1115" spans="20:20">
      <c r="T1115" s="586"/>
    </row>
    <row r="1116" spans="20:20">
      <c r="T1116" s="586"/>
    </row>
    <row r="1117" spans="20:20">
      <c r="T1117" s="586"/>
    </row>
    <row r="1118" spans="20:20">
      <c r="T1118" s="586"/>
    </row>
    <row r="1119" spans="20:20">
      <c r="T1119" s="586"/>
    </row>
    <row r="1120" spans="20:20">
      <c r="T1120" s="586"/>
    </row>
    <row r="1121" spans="20:20">
      <c r="T1121" s="586"/>
    </row>
    <row r="1122" spans="20:20">
      <c r="T1122" s="586"/>
    </row>
    <row r="1123" spans="20:20">
      <c r="T1123" s="586"/>
    </row>
    <row r="1124" spans="20:20">
      <c r="T1124" s="586"/>
    </row>
    <row r="1125" spans="20:20">
      <c r="T1125" s="586"/>
    </row>
    <row r="1126" spans="20:20">
      <c r="T1126" s="586"/>
    </row>
    <row r="1127" spans="20:20">
      <c r="T1127" s="586"/>
    </row>
    <row r="1128" spans="20:20">
      <c r="T1128" s="586"/>
    </row>
    <row r="1129" spans="20:20">
      <c r="T1129" s="586"/>
    </row>
    <row r="1130" spans="20:20">
      <c r="T1130" s="586"/>
    </row>
    <row r="1131" spans="20:20">
      <c r="T1131" s="586"/>
    </row>
    <row r="1132" spans="20:20">
      <c r="T1132" s="586"/>
    </row>
    <row r="1133" spans="20:20">
      <c r="T1133" s="586"/>
    </row>
    <row r="1134" spans="20:20">
      <c r="T1134" s="586"/>
    </row>
    <row r="1135" spans="20:20">
      <c r="T1135" s="586"/>
    </row>
    <row r="1136" spans="20:20">
      <c r="T1136" s="586"/>
    </row>
    <row r="1137" spans="20:20">
      <c r="T1137" s="586"/>
    </row>
    <row r="1138" spans="20:20">
      <c r="T1138" s="586"/>
    </row>
    <row r="1139" spans="20:20">
      <c r="T1139" s="586"/>
    </row>
    <row r="1140" spans="20:20">
      <c r="T1140" s="586"/>
    </row>
    <row r="1141" spans="20:20">
      <c r="T1141" s="586"/>
    </row>
    <row r="1142" spans="20:20">
      <c r="T1142" s="586"/>
    </row>
    <row r="1143" spans="20:20">
      <c r="T1143" s="586"/>
    </row>
    <row r="1144" spans="20:20">
      <c r="T1144" s="586"/>
    </row>
    <row r="1145" spans="20:20">
      <c r="T1145" s="586"/>
    </row>
    <row r="1146" spans="20:20">
      <c r="T1146" s="586"/>
    </row>
    <row r="1147" spans="20:20">
      <c r="T1147" s="586"/>
    </row>
    <row r="1148" spans="20:20">
      <c r="T1148" s="586"/>
    </row>
    <row r="1149" spans="20:20">
      <c r="T1149" s="586"/>
    </row>
    <row r="1150" spans="20:20">
      <c r="T1150" s="586"/>
    </row>
    <row r="1151" spans="20:20">
      <c r="T1151" s="586"/>
    </row>
    <row r="1152" spans="20:20">
      <c r="T1152" s="586"/>
    </row>
    <row r="1153" spans="20:20">
      <c r="T1153" s="586"/>
    </row>
    <row r="1154" spans="20:20">
      <c r="T1154" s="586"/>
    </row>
    <row r="1155" spans="20:20">
      <c r="T1155" s="586"/>
    </row>
    <row r="1156" spans="20:20">
      <c r="T1156" s="586"/>
    </row>
    <row r="1157" spans="20:20">
      <c r="T1157" s="586"/>
    </row>
    <row r="1158" spans="20:20">
      <c r="T1158" s="586"/>
    </row>
    <row r="1159" spans="20:20">
      <c r="T1159" s="586"/>
    </row>
    <row r="1160" spans="20:20">
      <c r="T1160" s="586"/>
    </row>
    <row r="1161" spans="20:20">
      <c r="T1161" s="586"/>
    </row>
    <row r="1162" spans="20:20">
      <c r="T1162" s="586"/>
    </row>
    <row r="1163" spans="20:20">
      <c r="T1163" s="586"/>
    </row>
    <row r="1164" spans="20:20">
      <c r="T1164" s="586"/>
    </row>
    <row r="1165" spans="20:20">
      <c r="T1165" s="586"/>
    </row>
    <row r="1166" spans="20:20">
      <c r="T1166" s="586"/>
    </row>
    <row r="1167" spans="20:20">
      <c r="T1167" s="586"/>
    </row>
    <row r="1168" spans="20:20">
      <c r="T1168" s="586"/>
    </row>
    <row r="1169" spans="20:20">
      <c r="T1169" s="586"/>
    </row>
    <row r="1170" spans="20:20">
      <c r="T1170" s="586"/>
    </row>
    <row r="1171" spans="20:20">
      <c r="T1171" s="586"/>
    </row>
    <row r="1172" spans="20:20">
      <c r="T1172" s="586"/>
    </row>
    <row r="1173" spans="20:20">
      <c r="T1173" s="586"/>
    </row>
    <row r="1174" spans="20:20">
      <c r="T1174" s="586"/>
    </row>
    <row r="1175" spans="20:20">
      <c r="T1175" s="586"/>
    </row>
    <row r="1176" spans="20:20">
      <c r="T1176" s="586"/>
    </row>
    <row r="1177" spans="20:20">
      <c r="T1177" s="586"/>
    </row>
    <row r="1178" spans="20:20">
      <c r="T1178" s="586"/>
    </row>
    <row r="1179" spans="20:20">
      <c r="T1179" s="586"/>
    </row>
    <row r="1180" spans="20:20">
      <c r="T1180" s="586"/>
    </row>
    <row r="1181" spans="20:20">
      <c r="T1181" s="586"/>
    </row>
    <row r="1182" spans="20:20">
      <c r="T1182" s="586"/>
    </row>
    <row r="1183" spans="20:20">
      <c r="T1183" s="586"/>
    </row>
    <row r="1184" spans="20:20">
      <c r="T1184" s="586"/>
    </row>
    <row r="1185" spans="20:20">
      <c r="T1185" s="586"/>
    </row>
    <row r="1186" spans="20:20">
      <c r="T1186" s="586"/>
    </row>
    <row r="1187" spans="20:20">
      <c r="T1187" s="586"/>
    </row>
    <row r="1188" spans="20:20">
      <c r="T1188" s="586"/>
    </row>
    <row r="1189" spans="20:20">
      <c r="T1189" s="586"/>
    </row>
    <row r="1190" spans="20:20">
      <c r="T1190" s="586"/>
    </row>
    <row r="1191" spans="20:20">
      <c r="T1191" s="586"/>
    </row>
    <row r="1192" spans="20:20">
      <c r="T1192" s="586"/>
    </row>
    <row r="1193" spans="20:20">
      <c r="T1193" s="586"/>
    </row>
    <row r="1194" spans="20:20">
      <c r="T1194" s="586"/>
    </row>
    <row r="1195" spans="20:20">
      <c r="T1195" s="586"/>
    </row>
    <row r="1196" spans="20:20">
      <c r="T1196" s="586"/>
    </row>
    <row r="1197" spans="20:20">
      <c r="T1197" s="586"/>
    </row>
    <row r="1198" spans="20:20">
      <c r="T1198" s="586"/>
    </row>
    <row r="1199" spans="20:20">
      <c r="T1199" s="586"/>
    </row>
    <row r="1200" spans="20:20">
      <c r="T1200" s="586"/>
    </row>
    <row r="1201" spans="20:20">
      <c r="T1201" s="586"/>
    </row>
    <row r="1202" spans="20:20">
      <c r="T1202" s="586"/>
    </row>
    <row r="1203" spans="20:20">
      <c r="T1203" s="586"/>
    </row>
    <row r="1204" spans="20:20">
      <c r="T1204" s="586"/>
    </row>
    <row r="1205" spans="20:20">
      <c r="T1205" s="586"/>
    </row>
    <row r="1206" spans="20:20">
      <c r="T1206" s="586"/>
    </row>
    <row r="1207" spans="20:20">
      <c r="T1207" s="586"/>
    </row>
    <row r="1208" spans="20:20">
      <c r="T1208" s="586"/>
    </row>
    <row r="1209" spans="20:20">
      <c r="T1209" s="586"/>
    </row>
    <row r="1210" spans="20:20">
      <c r="T1210" s="586"/>
    </row>
    <row r="1211" spans="20:20">
      <c r="T1211" s="586"/>
    </row>
    <row r="1212" spans="20:20">
      <c r="T1212" s="586"/>
    </row>
    <row r="1213" spans="20:20">
      <c r="T1213" s="586"/>
    </row>
    <row r="1214" spans="20:20">
      <c r="T1214" s="586"/>
    </row>
    <row r="1215" spans="20:20">
      <c r="T1215" s="586"/>
    </row>
    <row r="1216" spans="20:20">
      <c r="T1216" s="586"/>
    </row>
    <row r="1217" spans="20:20">
      <c r="T1217" s="586"/>
    </row>
    <row r="1218" spans="20:20">
      <c r="T1218" s="586"/>
    </row>
    <row r="1219" spans="20:20">
      <c r="T1219" s="586"/>
    </row>
    <row r="1220" spans="20:20">
      <c r="T1220" s="586"/>
    </row>
    <row r="1221" spans="20:20">
      <c r="T1221" s="586"/>
    </row>
    <row r="1222" spans="20:20">
      <c r="T1222" s="586"/>
    </row>
    <row r="1223" spans="20:20">
      <c r="T1223" s="586"/>
    </row>
    <row r="1224" spans="20:20">
      <c r="T1224" s="586"/>
    </row>
    <row r="1225" spans="20:20">
      <c r="T1225" s="586"/>
    </row>
    <row r="1226" spans="20:20">
      <c r="T1226" s="586"/>
    </row>
    <row r="1227" spans="20:20">
      <c r="T1227" s="586"/>
    </row>
    <row r="1228" spans="20:20">
      <c r="T1228" s="586"/>
    </row>
    <row r="1229" spans="20:20">
      <c r="T1229" s="586"/>
    </row>
    <row r="1230" spans="20:20">
      <c r="T1230" s="586"/>
    </row>
    <row r="1231" spans="20:20">
      <c r="T1231" s="586"/>
    </row>
    <row r="1232" spans="20:20">
      <c r="T1232" s="586"/>
    </row>
    <row r="1233" spans="20:20">
      <c r="T1233" s="586"/>
    </row>
    <row r="1234" spans="20:20">
      <c r="T1234" s="586"/>
    </row>
    <row r="1235" spans="20:20">
      <c r="T1235" s="586"/>
    </row>
    <row r="1236" spans="20:20">
      <c r="T1236" s="586"/>
    </row>
    <row r="1237" spans="20:20">
      <c r="T1237" s="586"/>
    </row>
    <row r="1238" spans="20:20">
      <c r="T1238" s="586"/>
    </row>
    <row r="1239" spans="20:20">
      <c r="T1239" s="586"/>
    </row>
    <row r="1240" spans="20:20">
      <c r="T1240" s="586"/>
    </row>
    <row r="1241" spans="20:20">
      <c r="T1241" s="586"/>
    </row>
    <row r="1242" spans="20:20">
      <c r="T1242" s="586"/>
    </row>
    <row r="1243" spans="20:20">
      <c r="T1243" s="586"/>
    </row>
    <row r="1244" spans="20:20">
      <c r="T1244" s="586"/>
    </row>
    <row r="1245" spans="20:20">
      <c r="T1245" s="586"/>
    </row>
    <row r="1246" spans="20:20">
      <c r="T1246" s="586"/>
    </row>
    <row r="1247" spans="20:20">
      <c r="T1247" s="586"/>
    </row>
    <row r="1248" spans="20:20">
      <c r="T1248" s="586"/>
    </row>
    <row r="1249" spans="20:20">
      <c r="T1249" s="586"/>
    </row>
    <row r="1250" spans="20:20">
      <c r="T1250" s="586"/>
    </row>
    <row r="1251" spans="20:20">
      <c r="T1251" s="586"/>
    </row>
    <row r="1252" spans="20:20">
      <c r="T1252" s="586"/>
    </row>
    <row r="1253" spans="20:20">
      <c r="T1253" s="586"/>
    </row>
    <row r="1254" spans="20:20">
      <c r="T1254" s="586"/>
    </row>
    <row r="1255" spans="20:20">
      <c r="T1255" s="586"/>
    </row>
    <row r="1256" spans="20:20">
      <c r="T1256" s="586"/>
    </row>
    <row r="1257" spans="20:20">
      <c r="T1257" s="586"/>
    </row>
    <row r="1258" spans="20:20">
      <c r="T1258" s="586"/>
    </row>
    <row r="1259" spans="20:20">
      <c r="T1259" s="586"/>
    </row>
    <row r="1260" spans="20:20">
      <c r="T1260" s="586"/>
    </row>
    <row r="1261" spans="20:20">
      <c r="T1261" s="586"/>
    </row>
    <row r="1262" spans="20:20">
      <c r="T1262" s="586"/>
    </row>
    <row r="1263" spans="20:20">
      <c r="T1263" s="586"/>
    </row>
    <row r="1264" spans="20:20">
      <c r="T1264" s="586"/>
    </row>
    <row r="1265" spans="20:20">
      <c r="T1265" s="586"/>
    </row>
    <row r="1266" spans="20:20">
      <c r="T1266" s="586"/>
    </row>
    <row r="1267" spans="20:20">
      <c r="T1267" s="586"/>
    </row>
    <row r="1268" spans="20:20">
      <c r="T1268" s="586"/>
    </row>
    <row r="1269" spans="20:20">
      <c r="T1269" s="586"/>
    </row>
    <row r="1270" spans="20:20">
      <c r="T1270" s="586"/>
    </row>
    <row r="1271" spans="20:20">
      <c r="T1271" s="586"/>
    </row>
    <row r="1272" spans="20:20">
      <c r="T1272" s="586"/>
    </row>
    <row r="1273" spans="20:20">
      <c r="T1273" s="586"/>
    </row>
    <row r="1274" spans="20:20">
      <c r="T1274" s="586"/>
    </row>
    <row r="1275" spans="20:20">
      <c r="T1275" s="586"/>
    </row>
    <row r="1276" spans="20:20">
      <c r="T1276" s="586"/>
    </row>
    <row r="1277" spans="20:20">
      <c r="T1277" s="586"/>
    </row>
    <row r="1278" spans="20:20">
      <c r="T1278" s="586"/>
    </row>
    <row r="1279" spans="20:20">
      <c r="T1279" s="586"/>
    </row>
    <row r="1280" spans="20:20">
      <c r="T1280" s="586"/>
    </row>
    <row r="1281" spans="20:20">
      <c r="T1281" s="586"/>
    </row>
    <row r="1282" spans="20:20">
      <c r="T1282" s="586"/>
    </row>
    <row r="1283" spans="20:20">
      <c r="T1283" s="586"/>
    </row>
    <row r="1284" spans="20:20">
      <c r="T1284" s="586"/>
    </row>
    <row r="1285" spans="20:20">
      <c r="T1285" s="586"/>
    </row>
    <row r="1286" spans="20:20">
      <c r="T1286" s="586"/>
    </row>
    <row r="1287" spans="20:20">
      <c r="T1287" s="586"/>
    </row>
    <row r="1288" spans="20:20">
      <c r="T1288" s="586"/>
    </row>
    <row r="1289" spans="20:20">
      <c r="T1289" s="586"/>
    </row>
    <row r="1290" spans="20:20">
      <c r="T1290" s="586"/>
    </row>
    <row r="1291" spans="20:20">
      <c r="T1291" s="586"/>
    </row>
    <row r="1292" spans="20:20">
      <c r="T1292" s="586"/>
    </row>
    <row r="1293" spans="20:20">
      <c r="T1293" s="586"/>
    </row>
    <row r="1294" spans="20:20">
      <c r="T1294" s="586"/>
    </row>
    <row r="1295" spans="20:20">
      <c r="T1295" s="586"/>
    </row>
    <row r="1296" spans="20:20">
      <c r="T1296" s="586"/>
    </row>
    <row r="1297" spans="20:20">
      <c r="T1297" s="586"/>
    </row>
    <row r="1298" spans="20:20">
      <c r="T1298" s="586"/>
    </row>
    <row r="1299" spans="20:20">
      <c r="T1299" s="586"/>
    </row>
    <row r="1300" spans="20:20">
      <c r="T1300" s="586"/>
    </row>
    <row r="1301" spans="20:20">
      <c r="T1301" s="586"/>
    </row>
    <row r="1302" spans="20:20">
      <c r="T1302" s="586"/>
    </row>
    <row r="1303" spans="20:20">
      <c r="T1303" s="586"/>
    </row>
    <row r="1304" spans="20:20">
      <c r="T1304" s="586"/>
    </row>
    <row r="1305" spans="20:20">
      <c r="T1305" s="586"/>
    </row>
    <row r="1306" spans="20:20">
      <c r="T1306" s="586"/>
    </row>
    <row r="1307" spans="20:20">
      <c r="T1307" s="586"/>
    </row>
    <row r="1308" spans="20:20">
      <c r="T1308" s="586"/>
    </row>
    <row r="1309" spans="20:20">
      <c r="T1309" s="586"/>
    </row>
    <row r="1310" spans="20:20">
      <c r="T1310" s="586"/>
    </row>
    <row r="1311" spans="20:20">
      <c r="T1311" s="586"/>
    </row>
    <row r="1312" spans="20:20">
      <c r="T1312" s="586"/>
    </row>
    <row r="1313" spans="20:20">
      <c r="T1313" s="586"/>
    </row>
    <row r="1314" spans="20:20">
      <c r="T1314" s="586"/>
    </row>
    <row r="1315" spans="20:20">
      <c r="T1315" s="586"/>
    </row>
    <row r="1316" spans="20:20">
      <c r="T1316" s="586"/>
    </row>
    <row r="1317" spans="20:20">
      <c r="T1317" s="586"/>
    </row>
    <row r="1318" spans="20:20">
      <c r="T1318" s="586"/>
    </row>
    <row r="1319" spans="20:20">
      <c r="T1319" s="586"/>
    </row>
    <row r="1320" spans="20:20">
      <c r="T1320" s="586"/>
    </row>
    <row r="1321" spans="20:20">
      <c r="T1321" s="586"/>
    </row>
    <row r="1322" spans="20:20">
      <c r="T1322" s="586"/>
    </row>
    <row r="1323" spans="20:20">
      <c r="T1323" s="586"/>
    </row>
    <row r="1324" spans="20:20">
      <c r="T1324" s="586"/>
    </row>
    <row r="1325" spans="20:20">
      <c r="T1325" s="586"/>
    </row>
    <row r="1326" spans="20:20">
      <c r="T1326" s="586"/>
    </row>
    <row r="1327" spans="20:20">
      <c r="T1327" s="586"/>
    </row>
    <row r="1328" spans="20:20">
      <c r="T1328" s="586"/>
    </row>
    <row r="1329" spans="20:20">
      <c r="T1329" s="586"/>
    </row>
    <row r="1330" spans="20:20">
      <c r="T1330" s="586"/>
    </row>
    <row r="1331" spans="20:20">
      <c r="T1331" s="586"/>
    </row>
    <row r="1332" spans="20:20">
      <c r="T1332" s="586"/>
    </row>
    <row r="1333" spans="20:20">
      <c r="T1333" s="586"/>
    </row>
    <row r="1334" spans="20:20">
      <c r="T1334" s="586"/>
    </row>
    <row r="1335" spans="20:20">
      <c r="T1335" s="586"/>
    </row>
    <row r="1336" spans="20:20">
      <c r="T1336" s="586"/>
    </row>
    <row r="1337" spans="20:20">
      <c r="T1337" s="586"/>
    </row>
    <row r="1338" spans="20:20">
      <c r="T1338" s="586"/>
    </row>
    <row r="1339" spans="20:20">
      <c r="T1339" s="586"/>
    </row>
    <row r="1340" spans="20:20">
      <c r="T1340" s="586"/>
    </row>
    <row r="1341" spans="20:20">
      <c r="T1341" s="586"/>
    </row>
    <row r="1342" spans="20:20">
      <c r="T1342" s="586"/>
    </row>
    <row r="1343" spans="20:20">
      <c r="T1343" s="586"/>
    </row>
    <row r="1344" spans="20:20">
      <c r="T1344" s="586"/>
    </row>
    <row r="1345" spans="20:20">
      <c r="T1345" s="586"/>
    </row>
    <row r="1346" spans="20:20">
      <c r="T1346" s="586"/>
    </row>
    <row r="1347" spans="20:20">
      <c r="T1347" s="586"/>
    </row>
    <row r="1348" spans="20:20">
      <c r="T1348" s="586"/>
    </row>
    <row r="1349" spans="20:20">
      <c r="T1349" s="586"/>
    </row>
    <row r="1350" spans="20:20">
      <c r="T1350" s="586"/>
    </row>
    <row r="1351" spans="20:20">
      <c r="T1351" s="586"/>
    </row>
    <row r="1352" spans="20:20">
      <c r="T1352" s="586"/>
    </row>
    <row r="1353" spans="20:20">
      <c r="T1353" s="586"/>
    </row>
    <row r="1354" spans="20:20">
      <c r="T1354" s="586"/>
    </row>
    <row r="1355" spans="20:20">
      <c r="T1355" s="586"/>
    </row>
    <row r="1356" spans="20:20">
      <c r="T1356" s="586"/>
    </row>
    <row r="1357" spans="20:20">
      <c r="T1357" s="586"/>
    </row>
    <row r="1358" spans="20:20">
      <c r="T1358" s="586"/>
    </row>
    <row r="1359" spans="20:20">
      <c r="T1359" s="586"/>
    </row>
    <row r="1360" spans="20:20">
      <c r="T1360" s="586"/>
    </row>
    <row r="1361" spans="20:20">
      <c r="T1361" s="586"/>
    </row>
    <row r="1362" spans="20:20">
      <c r="T1362" s="586"/>
    </row>
    <row r="1363" spans="20:20">
      <c r="T1363" s="586"/>
    </row>
    <row r="1364" spans="20:20">
      <c r="T1364" s="586"/>
    </row>
    <row r="1365" spans="20:20">
      <c r="T1365" s="586"/>
    </row>
    <row r="1366" spans="20:20">
      <c r="T1366" s="586"/>
    </row>
    <row r="1367" spans="20:20">
      <c r="T1367" s="586"/>
    </row>
    <row r="1368" spans="20:20">
      <c r="T1368" s="586"/>
    </row>
    <row r="1369" spans="20:20">
      <c r="T1369" s="586"/>
    </row>
    <row r="1370" spans="20:20">
      <c r="T1370" s="586"/>
    </row>
    <row r="1371" spans="20:20">
      <c r="T1371" s="586"/>
    </row>
    <row r="1372" spans="20:20">
      <c r="T1372" s="586"/>
    </row>
    <row r="1373" spans="20:20">
      <c r="T1373" s="586"/>
    </row>
    <row r="1374" spans="20:20">
      <c r="T1374" s="586"/>
    </row>
    <row r="1375" spans="20:20">
      <c r="T1375" s="586"/>
    </row>
    <row r="1376" spans="20:20">
      <c r="T1376" s="586"/>
    </row>
    <row r="1377" spans="20:20">
      <c r="T1377" s="586"/>
    </row>
    <row r="1378" spans="20:20">
      <c r="T1378" s="586"/>
    </row>
    <row r="1379" spans="20:20">
      <c r="T1379" s="586"/>
    </row>
    <row r="1380" spans="20:20">
      <c r="T1380" s="586"/>
    </row>
    <row r="1381" spans="20:20">
      <c r="T1381" s="586"/>
    </row>
    <row r="1382" spans="20:20">
      <c r="T1382" s="586"/>
    </row>
    <row r="1383" spans="20:20">
      <c r="T1383" s="586"/>
    </row>
    <row r="1384" spans="20:20">
      <c r="T1384" s="586"/>
    </row>
    <row r="1385" spans="20:20">
      <c r="T1385" s="586"/>
    </row>
    <row r="1386" spans="20:20">
      <c r="T1386" s="586"/>
    </row>
    <row r="1387" spans="20:20">
      <c r="T1387" s="586"/>
    </row>
    <row r="1388" spans="20:20">
      <c r="T1388" s="586"/>
    </row>
    <row r="1389" spans="20:20">
      <c r="T1389" s="586"/>
    </row>
    <row r="1390" spans="20:20">
      <c r="T1390" s="586"/>
    </row>
    <row r="1391" spans="20:20">
      <c r="T1391" s="586"/>
    </row>
    <row r="1392" spans="20:20">
      <c r="T1392" s="586"/>
    </row>
    <row r="1393" spans="20:20">
      <c r="T1393" s="586"/>
    </row>
    <row r="1394" spans="20:20">
      <c r="T1394" s="586"/>
    </row>
    <row r="1395" spans="20:20">
      <c r="T1395" s="586"/>
    </row>
    <row r="1396" spans="20:20">
      <c r="T1396" s="586"/>
    </row>
    <row r="1397" spans="20:20">
      <c r="T1397" s="586"/>
    </row>
    <row r="1398" spans="20:20">
      <c r="T1398" s="586"/>
    </row>
    <row r="1399" spans="20:20">
      <c r="T1399" s="586"/>
    </row>
    <row r="1400" spans="20:20">
      <c r="T1400" s="586"/>
    </row>
    <row r="1401" spans="20:20">
      <c r="T1401" s="586"/>
    </row>
    <row r="1402" spans="20:20">
      <c r="T1402" s="586"/>
    </row>
    <row r="1403" spans="20:20">
      <c r="T1403" s="586"/>
    </row>
    <row r="1404" spans="20:20">
      <c r="T1404" s="586"/>
    </row>
    <row r="1405" spans="20:20">
      <c r="T1405" s="586"/>
    </row>
    <row r="1406" spans="20:20">
      <c r="T1406" s="586"/>
    </row>
    <row r="1407" spans="20:20">
      <c r="T1407" s="586"/>
    </row>
    <row r="1408" spans="20:20">
      <c r="T1408" s="586"/>
    </row>
    <row r="1409" spans="20:20">
      <c r="T1409" s="586"/>
    </row>
    <row r="1410" spans="20:20">
      <c r="T1410" s="586"/>
    </row>
    <row r="1411" spans="20:20">
      <c r="T1411" s="586"/>
    </row>
    <row r="1412" spans="20:20">
      <c r="T1412" s="586"/>
    </row>
    <row r="1413" spans="20:20">
      <c r="T1413" s="586"/>
    </row>
    <row r="1414" spans="20:20">
      <c r="T1414" s="586"/>
    </row>
    <row r="1415" spans="20:20">
      <c r="T1415" s="586"/>
    </row>
    <row r="1416" spans="20:20">
      <c r="T1416" s="586"/>
    </row>
    <row r="1417" spans="20:20">
      <c r="T1417" s="586"/>
    </row>
    <row r="1418" spans="20:20">
      <c r="T1418" s="586"/>
    </row>
    <row r="1419" spans="20:20">
      <c r="T1419" s="586"/>
    </row>
    <row r="1420" spans="20:20">
      <c r="T1420" s="586"/>
    </row>
    <row r="1421" spans="20:20">
      <c r="T1421" s="586"/>
    </row>
    <row r="1422" spans="20:20">
      <c r="T1422" s="586"/>
    </row>
    <row r="1423" spans="20:20">
      <c r="T1423" s="586"/>
    </row>
    <row r="1424" spans="20:20">
      <c r="T1424" s="586"/>
    </row>
    <row r="1425" spans="20:20">
      <c r="T1425" s="586"/>
    </row>
    <row r="1426" spans="20:20">
      <c r="T1426" s="586"/>
    </row>
    <row r="1427" spans="20:20">
      <c r="T1427" s="586"/>
    </row>
    <row r="1428" spans="20:20">
      <c r="T1428" s="586"/>
    </row>
    <row r="1429" spans="20:20">
      <c r="T1429" s="586"/>
    </row>
    <row r="1430" spans="20:20">
      <c r="T1430" s="586"/>
    </row>
    <row r="1431" spans="20:20">
      <c r="T1431" s="586"/>
    </row>
    <row r="1432" spans="20:20">
      <c r="T1432" s="586"/>
    </row>
    <row r="1433" spans="20:20">
      <c r="T1433" s="586"/>
    </row>
    <row r="1434" spans="20:20">
      <c r="T1434" s="586"/>
    </row>
    <row r="1435" spans="20:20">
      <c r="T1435" s="586"/>
    </row>
    <row r="1436" spans="20:20">
      <c r="T1436" s="586"/>
    </row>
    <row r="1437" spans="20:20">
      <c r="T1437" s="586"/>
    </row>
    <row r="1438" spans="20:20">
      <c r="T1438" s="586"/>
    </row>
    <row r="1439" spans="20:20">
      <c r="T1439" s="586"/>
    </row>
    <row r="1440" spans="20:20">
      <c r="T1440" s="586"/>
    </row>
    <row r="1441" spans="20:20">
      <c r="T1441" s="586"/>
    </row>
    <row r="1442" spans="20:20">
      <c r="T1442" s="586"/>
    </row>
    <row r="1443" spans="20:20">
      <c r="T1443" s="586"/>
    </row>
    <row r="1444" spans="20:20">
      <c r="T1444" s="586"/>
    </row>
    <row r="1445" spans="20:20">
      <c r="T1445" s="586"/>
    </row>
    <row r="1446" spans="20:20">
      <c r="T1446" s="586"/>
    </row>
    <row r="1447" spans="20:20">
      <c r="T1447" s="586"/>
    </row>
    <row r="1448" spans="20:20">
      <c r="T1448" s="586"/>
    </row>
    <row r="1449" spans="20:20">
      <c r="T1449" s="586"/>
    </row>
    <row r="1450" spans="20:20">
      <c r="T1450" s="586"/>
    </row>
    <row r="1451" spans="20:20">
      <c r="T1451" s="586"/>
    </row>
    <row r="1452" spans="20:20">
      <c r="T1452" s="586"/>
    </row>
    <row r="1453" spans="20:20">
      <c r="T1453" s="586"/>
    </row>
    <row r="1454" spans="20:20">
      <c r="T1454" s="586"/>
    </row>
    <row r="1455" spans="20:20">
      <c r="T1455" s="586"/>
    </row>
    <row r="1456" spans="20:20">
      <c r="T1456" s="586"/>
    </row>
    <row r="1457" spans="20:20">
      <c r="T1457" s="586"/>
    </row>
    <row r="1458" spans="20:20">
      <c r="T1458" s="586"/>
    </row>
    <row r="1459" spans="20:20">
      <c r="T1459" s="586"/>
    </row>
    <row r="1460" spans="20:20">
      <c r="T1460" s="586"/>
    </row>
    <row r="1461" spans="20:20">
      <c r="T1461" s="586"/>
    </row>
    <row r="1462" spans="20:20">
      <c r="T1462" s="586"/>
    </row>
    <row r="1463" spans="20:20">
      <c r="T1463" s="586"/>
    </row>
    <row r="1464" spans="20:20">
      <c r="T1464" s="586"/>
    </row>
    <row r="1465" spans="20:20">
      <c r="T1465" s="586"/>
    </row>
    <row r="1466" spans="20:20">
      <c r="T1466" s="586"/>
    </row>
    <row r="1467" spans="20:20">
      <c r="T1467" s="586"/>
    </row>
    <row r="1468" spans="20:20">
      <c r="T1468" s="586"/>
    </row>
    <row r="1469" spans="20:20">
      <c r="T1469" s="586"/>
    </row>
    <row r="1470" spans="20:20">
      <c r="T1470" s="586"/>
    </row>
    <row r="1471" spans="20:20">
      <c r="T1471" s="586"/>
    </row>
    <row r="1472" spans="20:20">
      <c r="T1472" s="586"/>
    </row>
    <row r="1473" spans="20:20">
      <c r="T1473" s="586"/>
    </row>
    <row r="1474" spans="20:20">
      <c r="T1474" s="586"/>
    </row>
    <row r="1475" spans="20:20">
      <c r="T1475" s="586"/>
    </row>
    <row r="1476" spans="20:20">
      <c r="T1476" s="586"/>
    </row>
    <row r="1477" spans="20:20">
      <c r="T1477" s="586"/>
    </row>
    <row r="1478" spans="20:20">
      <c r="T1478" s="586"/>
    </row>
    <row r="1479" spans="20:20">
      <c r="T1479" s="586"/>
    </row>
    <row r="1480" spans="20:20">
      <c r="T1480" s="586"/>
    </row>
    <row r="1481" spans="20:20">
      <c r="T1481" s="586"/>
    </row>
    <row r="1482" spans="20:20">
      <c r="T1482" s="586"/>
    </row>
    <row r="1483" spans="20:20">
      <c r="T1483" s="586"/>
    </row>
    <row r="1484" spans="20:20">
      <c r="T1484" s="586"/>
    </row>
    <row r="1485" spans="20:20">
      <c r="T1485" s="586"/>
    </row>
    <row r="1486" spans="20:20">
      <c r="T1486" s="586"/>
    </row>
    <row r="1487" spans="20:20">
      <c r="T1487" s="586"/>
    </row>
    <row r="1488" spans="20:20">
      <c r="T1488" s="586"/>
    </row>
    <row r="1489" spans="20:20">
      <c r="T1489" s="586"/>
    </row>
    <row r="1490" spans="20:20">
      <c r="T1490" s="586"/>
    </row>
    <row r="1491" spans="20:20">
      <c r="T1491" s="586"/>
    </row>
    <row r="1492" spans="20:20">
      <c r="T1492" s="586"/>
    </row>
    <row r="1493" spans="20:20">
      <c r="T1493" s="586"/>
    </row>
    <row r="1494" spans="20:20">
      <c r="T1494" s="586"/>
    </row>
    <row r="1495" spans="20:20">
      <c r="T1495" s="586"/>
    </row>
    <row r="1496" spans="20:20">
      <c r="T1496" s="586"/>
    </row>
    <row r="1497" spans="20:20">
      <c r="T1497" s="586"/>
    </row>
    <row r="1498" spans="20:20">
      <c r="T1498" s="586"/>
    </row>
    <row r="1499" spans="20:20">
      <c r="T1499" s="586"/>
    </row>
    <row r="1500" spans="20:20">
      <c r="T1500" s="586"/>
    </row>
    <row r="1501" spans="20:20">
      <c r="T1501" s="586"/>
    </row>
    <row r="1502" spans="20:20">
      <c r="T1502" s="586"/>
    </row>
    <row r="1503" spans="20:20">
      <c r="T1503" s="586"/>
    </row>
    <row r="1504" spans="20:20">
      <c r="T1504" s="586"/>
    </row>
    <row r="1505" spans="20:20">
      <c r="T1505" s="586"/>
    </row>
    <row r="1506" spans="20:20">
      <c r="T1506" s="586"/>
    </row>
    <row r="1507" spans="20:20">
      <c r="T1507" s="586"/>
    </row>
    <row r="1508" spans="20:20">
      <c r="T1508" s="586"/>
    </row>
    <row r="1509" spans="20:20">
      <c r="T1509" s="586"/>
    </row>
    <row r="1510" spans="20:20">
      <c r="T1510" s="586"/>
    </row>
    <row r="1511" spans="20:20">
      <c r="T1511" s="586"/>
    </row>
    <row r="1512" spans="20:20">
      <c r="T1512" s="586"/>
    </row>
    <row r="1513" spans="20:20">
      <c r="T1513" s="586"/>
    </row>
    <row r="1514" spans="20:20">
      <c r="T1514" s="586"/>
    </row>
    <row r="1515" spans="20:20">
      <c r="T1515" s="586"/>
    </row>
    <row r="1516" spans="20:20">
      <c r="T1516" s="586"/>
    </row>
    <row r="1517" spans="20:20">
      <c r="T1517" s="586"/>
    </row>
    <row r="1518" spans="20:20">
      <c r="T1518" s="586"/>
    </row>
    <row r="1519" spans="20:20">
      <c r="T1519" s="586"/>
    </row>
    <row r="1520" spans="20:20">
      <c r="T1520" s="586"/>
    </row>
    <row r="1521" spans="20:20">
      <c r="T1521" s="586"/>
    </row>
    <row r="1522" spans="20:20">
      <c r="T1522" s="586"/>
    </row>
    <row r="1523" spans="20:20">
      <c r="T1523" s="586"/>
    </row>
    <row r="1524" spans="20:20">
      <c r="T1524" s="586"/>
    </row>
    <row r="1525" spans="20:20">
      <c r="T1525" s="586"/>
    </row>
    <row r="1526" spans="20:20">
      <c r="T1526" s="586"/>
    </row>
    <row r="1527" spans="20:20">
      <c r="T1527" s="586"/>
    </row>
    <row r="1528" spans="20:20">
      <c r="T1528" s="586"/>
    </row>
    <row r="1529" spans="20:20">
      <c r="T1529" s="586"/>
    </row>
    <row r="1530" spans="20:20">
      <c r="T1530" s="586"/>
    </row>
    <row r="1531" spans="20:20">
      <c r="T1531" s="586"/>
    </row>
    <row r="1532" spans="20:20">
      <c r="T1532" s="586"/>
    </row>
    <row r="1533" spans="20:20">
      <c r="T1533" s="586"/>
    </row>
    <row r="1534" spans="20:20">
      <c r="T1534" s="586"/>
    </row>
    <row r="1535" spans="20:20">
      <c r="T1535" s="586"/>
    </row>
    <row r="1536" spans="20:20">
      <c r="T1536" s="586"/>
    </row>
    <row r="1537" spans="20:20">
      <c r="T1537" s="586"/>
    </row>
    <row r="1538" spans="20:20">
      <c r="T1538" s="586"/>
    </row>
    <row r="1539" spans="20:20">
      <c r="T1539" s="586"/>
    </row>
    <row r="1540" spans="20:20">
      <c r="T1540" s="586"/>
    </row>
    <row r="1541" spans="20:20">
      <c r="T1541" s="586"/>
    </row>
    <row r="1542" spans="20:20">
      <c r="T1542" s="586"/>
    </row>
    <row r="1543" spans="20:20">
      <c r="T1543" s="586"/>
    </row>
    <row r="1544" spans="20:20">
      <c r="T1544" s="586"/>
    </row>
    <row r="1545" spans="20:20">
      <c r="T1545" s="586"/>
    </row>
    <row r="1546" spans="20:20">
      <c r="T1546" s="586"/>
    </row>
    <row r="1547" spans="20:20">
      <c r="T1547" s="586"/>
    </row>
    <row r="1548" spans="20:20">
      <c r="T1548" s="586"/>
    </row>
    <row r="1549" spans="20:20">
      <c r="T1549" s="586"/>
    </row>
    <row r="1550" spans="20:20">
      <c r="T1550" s="586"/>
    </row>
    <row r="1551" spans="20:20">
      <c r="T1551" s="586"/>
    </row>
    <row r="1552" spans="20:20">
      <c r="T1552" s="586"/>
    </row>
    <row r="1553" spans="20:20">
      <c r="T1553" s="586"/>
    </row>
    <row r="1554" spans="20:20">
      <c r="T1554" s="586"/>
    </row>
    <row r="1555" spans="20:20">
      <c r="T1555" s="586"/>
    </row>
    <row r="1556" spans="20:20">
      <c r="T1556" s="586"/>
    </row>
    <row r="1557" spans="20:20">
      <c r="T1557" s="586"/>
    </row>
    <row r="1558" spans="20:20">
      <c r="T1558" s="586"/>
    </row>
    <row r="1559" spans="20:20">
      <c r="T1559" s="586"/>
    </row>
    <row r="1560" spans="20:20">
      <c r="T1560" s="586"/>
    </row>
    <row r="1561" spans="20:20">
      <c r="T1561" s="586"/>
    </row>
    <row r="1562" spans="20:20">
      <c r="T1562" s="586"/>
    </row>
    <row r="1563" spans="20:20">
      <c r="T1563" s="586"/>
    </row>
    <row r="1564" spans="20:20">
      <c r="T1564" s="586"/>
    </row>
    <row r="1565" spans="20:20">
      <c r="T1565" s="586"/>
    </row>
    <row r="1566" spans="20:20">
      <c r="T1566" s="586"/>
    </row>
    <row r="1567" spans="20:20">
      <c r="T1567" s="586"/>
    </row>
    <row r="1568" spans="20:20">
      <c r="T1568" s="586"/>
    </row>
    <row r="1569" spans="20:20">
      <c r="T1569" s="586"/>
    </row>
    <row r="1570" spans="20:20">
      <c r="T1570" s="586"/>
    </row>
    <row r="1571" spans="20:20">
      <c r="T1571" s="586"/>
    </row>
    <row r="1572" spans="20:20">
      <c r="T1572" s="586"/>
    </row>
    <row r="1573" spans="20:20">
      <c r="T1573" s="586"/>
    </row>
    <row r="1574" spans="20:20">
      <c r="T1574" s="586"/>
    </row>
    <row r="1575" spans="20:20">
      <c r="T1575" s="586"/>
    </row>
    <row r="1576" spans="20:20">
      <c r="T1576" s="586"/>
    </row>
    <row r="1577" spans="20:20">
      <c r="T1577" s="586"/>
    </row>
    <row r="1578" spans="20:20">
      <c r="T1578" s="586"/>
    </row>
    <row r="1579" spans="20:20">
      <c r="T1579" s="586"/>
    </row>
    <row r="1580" spans="20:20">
      <c r="T1580" s="586"/>
    </row>
    <row r="1581" spans="20:20">
      <c r="T1581" s="586"/>
    </row>
    <row r="1582" spans="20:20">
      <c r="T1582" s="586"/>
    </row>
    <row r="1583" spans="20:20">
      <c r="T1583" s="586"/>
    </row>
    <row r="1584" spans="20:20">
      <c r="T1584" s="586"/>
    </row>
    <row r="1585" spans="20:20">
      <c r="T1585" s="586"/>
    </row>
    <row r="1586" spans="20:20">
      <c r="T1586" s="586"/>
    </row>
    <row r="1587" spans="20:20">
      <c r="T1587" s="586"/>
    </row>
    <row r="1588" spans="20:20">
      <c r="T1588" s="586"/>
    </row>
    <row r="1589" spans="20:20">
      <c r="T1589" s="586"/>
    </row>
    <row r="1590" spans="20:20">
      <c r="T1590" s="586"/>
    </row>
    <row r="1591" spans="20:20">
      <c r="T1591" s="586"/>
    </row>
    <row r="1592" spans="20:20">
      <c r="T1592" s="586"/>
    </row>
    <row r="1593" spans="20:20">
      <c r="T1593" s="586"/>
    </row>
    <row r="1594" spans="20:20">
      <c r="T1594" s="586"/>
    </row>
    <row r="1595" spans="20:20">
      <c r="T1595" s="586"/>
    </row>
    <row r="1596" spans="20:20">
      <c r="T1596" s="586"/>
    </row>
    <row r="1597" spans="20:20">
      <c r="T1597" s="586"/>
    </row>
    <row r="1598" spans="20:20">
      <c r="T1598" s="586"/>
    </row>
    <row r="1599" spans="20:20">
      <c r="T1599" s="586"/>
    </row>
    <row r="1600" spans="20:20">
      <c r="T1600" s="586"/>
    </row>
    <row r="1601" spans="20:20">
      <c r="T1601" s="586"/>
    </row>
    <row r="1602" spans="20:20">
      <c r="T1602" s="586"/>
    </row>
    <row r="1603" spans="20:20">
      <c r="T1603" s="586"/>
    </row>
    <row r="1604" spans="20:20">
      <c r="T1604" s="586"/>
    </row>
    <row r="1605" spans="20:20">
      <c r="T1605" s="586"/>
    </row>
    <row r="1606" spans="20:20">
      <c r="T1606" s="586"/>
    </row>
    <row r="1607" spans="20:20">
      <c r="T1607" s="586"/>
    </row>
    <row r="1608" spans="20:20">
      <c r="T1608" s="586"/>
    </row>
    <row r="1609" spans="20:20">
      <c r="T1609" s="586"/>
    </row>
    <row r="1610" spans="20:20">
      <c r="T1610" s="586"/>
    </row>
    <row r="1611" spans="20:20">
      <c r="T1611" s="586"/>
    </row>
    <row r="1612" spans="20:20">
      <c r="T1612" s="586"/>
    </row>
    <row r="1613" spans="20:20">
      <c r="T1613" s="586"/>
    </row>
    <row r="1614" spans="20:20">
      <c r="T1614" s="586"/>
    </row>
    <row r="1615" spans="20:20">
      <c r="T1615" s="586"/>
    </row>
    <row r="1616" spans="20:20">
      <c r="T1616" s="586"/>
    </row>
    <row r="1617" spans="20:20">
      <c r="T1617" s="586"/>
    </row>
    <row r="1618" spans="20:20">
      <c r="T1618" s="586"/>
    </row>
    <row r="1619" spans="20:20">
      <c r="T1619" s="586"/>
    </row>
    <row r="1620" spans="20:20">
      <c r="T1620" s="586"/>
    </row>
    <row r="1621" spans="20:20">
      <c r="T1621" s="586"/>
    </row>
    <row r="1622" spans="20:20">
      <c r="T1622" s="586"/>
    </row>
    <row r="1623" spans="20:20">
      <c r="T1623" s="586"/>
    </row>
    <row r="1624" spans="20:20">
      <c r="T1624" s="586"/>
    </row>
    <row r="1625" spans="20:20">
      <c r="T1625" s="586"/>
    </row>
    <row r="1626" spans="20:20">
      <c r="T1626" s="586"/>
    </row>
    <row r="1627" spans="20:20">
      <c r="T1627" s="586"/>
    </row>
    <row r="1628" spans="20:20">
      <c r="T1628" s="586"/>
    </row>
    <row r="1629" spans="20:20">
      <c r="T1629" s="586"/>
    </row>
    <row r="1630" spans="20:20">
      <c r="T1630" s="586"/>
    </row>
    <row r="1631" spans="20:20">
      <c r="T1631" s="586"/>
    </row>
    <row r="1632" spans="20:20">
      <c r="T1632" s="586"/>
    </row>
    <row r="1633" spans="20:20">
      <c r="T1633" s="586"/>
    </row>
    <row r="1634" spans="20:20">
      <c r="T1634" s="586"/>
    </row>
    <row r="1635" spans="20:20">
      <c r="T1635" s="586"/>
    </row>
    <row r="1636" spans="20:20">
      <c r="T1636" s="586"/>
    </row>
    <row r="1637" spans="20:20">
      <c r="T1637" s="586"/>
    </row>
    <row r="1638" spans="20:20">
      <c r="T1638" s="586"/>
    </row>
    <row r="1639" spans="20:20">
      <c r="T1639" s="586"/>
    </row>
    <row r="1640" spans="20:20">
      <c r="T1640" s="586"/>
    </row>
    <row r="1641" spans="20:20">
      <c r="T1641" s="586"/>
    </row>
    <row r="1642" spans="20:20">
      <c r="T1642" s="586"/>
    </row>
    <row r="1643" spans="20:20">
      <c r="T1643" s="586"/>
    </row>
    <row r="1644" spans="20:20">
      <c r="T1644" s="586"/>
    </row>
    <row r="1645" spans="20:20">
      <c r="T1645" s="586"/>
    </row>
    <row r="1646" spans="20:20">
      <c r="T1646" s="586"/>
    </row>
    <row r="1647" spans="20:20">
      <c r="T1647" s="586"/>
    </row>
    <row r="1648" spans="20:20">
      <c r="T1648" s="586"/>
    </row>
    <row r="1649" spans="20:20">
      <c r="T1649" s="586"/>
    </row>
    <row r="1650" spans="20:20">
      <c r="T1650" s="586"/>
    </row>
    <row r="1651" spans="20:20">
      <c r="T1651" s="586"/>
    </row>
    <row r="1652" spans="20:20">
      <c r="T1652" s="586"/>
    </row>
    <row r="1653" spans="20:20">
      <c r="T1653" s="586"/>
    </row>
    <row r="1654" spans="20:20">
      <c r="T1654" s="586"/>
    </row>
    <row r="1655" spans="20:20">
      <c r="T1655" s="586"/>
    </row>
    <row r="1656" spans="20:20">
      <c r="T1656" s="586"/>
    </row>
    <row r="1657" spans="20:20">
      <c r="T1657" s="586"/>
    </row>
    <row r="1658" spans="20:20">
      <c r="T1658" s="586"/>
    </row>
    <row r="1659" spans="20:20">
      <c r="T1659" s="586"/>
    </row>
    <row r="1660" spans="20:20">
      <c r="T1660" s="586"/>
    </row>
    <row r="1661" spans="20:20">
      <c r="T1661" s="586"/>
    </row>
    <row r="1662" spans="20:20">
      <c r="T1662" s="586"/>
    </row>
    <row r="1663" spans="20:20">
      <c r="T1663" s="586"/>
    </row>
    <row r="1664" spans="20:20">
      <c r="T1664" s="586"/>
    </row>
    <row r="1665" spans="20:20">
      <c r="T1665" s="586"/>
    </row>
    <row r="1666" spans="20:20">
      <c r="T1666" s="586"/>
    </row>
    <row r="1667" spans="20:20">
      <c r="T1667" s="586"/>
    </row>
    <row r="1668" spans="20:20">
      <c r="T1668" s="586"/>
    </row>
    <row r="1669" spans="20:20">
      <c r="T1669" s="586"/>
    </row>
    <row r="1670" spans="20:20">
      <c r="T1670" s="586"/>
    </row>
    <row r="1671" spans="20:20">
      <c r="T1671" s="586"/>
    </row>
    <row r="1672" spans="20:20">
      <c r="T1672" s="586"/>
    </row>
    <row r="1673" spans="20:20">
      <c r="T1673" s="586"/>
    </row>
    <row r="1674" spans="20:20">
      <c r="T1674" s="586"/>
    </row>
    <row r="1675" spans="20:20">
      <c r="T1675" s="586"/>
    </row>
    <row r="1676" spans="20:20">
      <c r="T1676" s="586"/>
    </row>
    <row r="1677" spans="20:20">
      <c r="T1677" s="586"/>
    </row>
    <row r="1678" spans="20:20">
      <c r="T1678" s="586"/>
    </row>
    <row r="1679" spans="20:20">
      <c r="T1679" s="586"/>
    </row>
    <row r="1680" spans="20:20">
      <c r="T1680" s="586"/>
    </row>
    <row r="1681" spans="20:20">
      <c r="T1681" s="586"/>
    </row>
    <row r="1682" spans="20:20">
      <c r="T1682" s="586"/>
    </row>
    <row r="1683" spans="20:20">
      <c r="T1683" s="586"/>
    </row>
    <row r="1684" spans="20:20">
      <c r="T1684" s="586"/>
    </row>
    <row r="1685" spans="20:20">
      <c r="T1685" s="586"/>
    </row>
    <row r="1686" spans="20:20">
      <c r="T1686" s="586"/>
    </row>
    <row r="1687" spans="20:20">
      <c r="T1687" s="586"/>
    </row>
    <row r="1688" spans="20:20">
      <c r="T1688" s="586"/>
    </row>
    <row r="1689" spans="20:20">
      <c r="T1689" s="586"/>
    </row>
    <row r="1690" spans="20:20">
      <c r="T1690" s="586"/>
    </row>
    <row r="1691" spans="20:20">
      <c r="T1691" s="586"/>
    </row>
    <row r="1692" spans="20:20">
      <c r="T1692" s="586"/>
    </row>
    <row r="1693" spans="20:20">
      <c r="T1693" s="586"/>
    </row>
    <row r="1694" spans="20:20">
      <c r="T1694" s="586"/>
    </row>
    <row r="1695" spans="20:20">
      <c r="T1695" s="586"/>
    </row>
    <row r="1696" spans="20:20">
      <c r="T1696" s="586"/>
    </row>
    <row r="1697" spans="20:20">
      <c r="T1697" s="586"/>
    </row>
    <row r="1698" spans="20:20">
      <c r="T1698" s="586"/>
    </row>
    <row r="1699" spans="20:20">
      <c r="T1699" s="586"/>
    </row>
    <row r="1700" spans="20:20">
      <c r="T1700" s="586"/>
    </row>
    <row r="1701" spans="20:20">
      <c r="T1701" s="586"/>
    </row>
    <row r="1702" spans="20:20">
      <c r="T1702" s="586"/>
    </row>
    <row r="1703" spans="20:20">
      <c r="T1703" s="586"/>
    </row>
    <row r="1704" spans="20:20">
      <c r="T1704" s="586"/>
    </row>
    <row r="1705" spans="20:20">
      <c r="T1705" s="586"/>
    </row>
    <row r="1706" spans="20:20">
      <c r="T1706" s="586"/>
    </row>
    <row r="1707" spans="20:20">
      <c r="T1707" s="586"/>
    </row>
    <row r="1708" spans="20:20">
      <c r="T1708" s="586"/>
    </row>
    <row r="1709" spans="20:20">
      <c r="T1709" s="586"/>
    </row>
    <row r="1710" spans="20:20">
      <c r="T1710" s="586"/>
    </row>
    <row r="1711" spans="20:20">
      <c r="T1711" s="586"/>
    </row>
    <row r="1712" spans="20:20">
      <c r="T1712" s="586"/>
    </row>
    <row r="1713" spans="20:20">
      <c r="T1713" s="586"/>
    </row>
    <row r="1714" spans="20:20">
      <c r="T1714" s="586"/>
    </row>
    <row r="1715" spans="20:20">
      <c r="T1715" s="586"/>
    </row>
    <row r="1716" spans="20:20">
      <c r="T1716" s="586"/>
    </row>
    <row r="1717" spans="20:20">
      <c r="T1717" s="586"/>
    </row>
    <row r="1718" spans="20:20">
      <c r="T1718" s="586"/>
    </row>
    <row r="1719" spans="20:20">
      <c r="T1719" s="586"/>
    </row>
    <row r="1720" spans="20:20">
      <c r="T1720" s="586"/>
    </row>
    <row r="1721" spans="20:20">
      <c r="T1721" s="586"/>
    </row>
    <row r="1722" spans="20:20">
      <c r="T1722" s="586"/>
    </row>
    <row r="1723" spans="20:20">
      <c r="T1723" s="586"/>
    </row>
    <row r="1724" spans="20:20">
      <c r="T1724" s="586"/>
    </row>
    <row r="1725" spans="20:20">
      <c r="T1725" s="586"/>
    </row>
    <row r="1726" spans="20:20">
      <c r="T1726" s="586"/>
    </row>
    <row r="1727" spans="20:20">
      <c r="T1727" s="586"/>
    </row>
    <row r="1728" spans="20:20">
      <c r="T1728" s="586"/>
    </row>
    <row r="1729" spans="20:20">
      <c r="T1729" s="586"/>
    </row>
    <row r="1730" spans="20:20">
      <c r="T1730" s="586"/>
    </row>
    <row r="1731" spans="20:20">
      <c r="T1731" s="586"/>
    </row>
    <row r="1732" spans="20:20">
      <c r="T1732" s="586"/>
    </row>
    <row r="1733" spans="20:20">
      <c r="T1733" s="586"/>
    </row>
    <row r="1734" spans="20:20">
      <c r="T1734" s="586"/>
    </row>
    <row r="1735" spans="20:20">
      <c r="T1735" s="586"/>
    </row>
    <row r="1736" spans="20:20">
      <c r="T1736" s="586"/>
    </row>
    <row r="1737" spans="20:20">
      <c r="T1737" s="586"/>
    </row>
    <row r="1738" spans="20:20">
      <c r="T1738" s="586"/>
    </row>
    <row r="1739" spans="20:20">
      <c r="T1739" s="586"/>
    </row>
    <row r="1740" spans="20:20">
      <c r="T1740" s="586"/>
    </row>
    <row r="1741" spans="20:20">
      <c r="T1741" s="586"/>
    </row>
    <row r="1742" spans="20:20">
      <c r="T1742" s="586"/>
    </row>
    <row r="1743" spans="20:20">
      <c r="T1743" s="586"/>
    </row>
    <row r="1744" spans="20:20">
      <c r="T1744" s="586"/>
    </row>
    <row r="1745" spans="20:20">
      <c r="T1745" s="586"/>
    </row>
    <row r="1746" spans="20:20">
      <c r="T1746" s="586"/>
    </row>
    <row r="1747" spans="20:20">
      <c r="T1747" s="586"/>
    </row>
    <row r="1748" spans="20:20">
      <c r="T1748" s="586"/>
    </row>
    <row r="1749" spans="20:20">
      <c r="T1749" s="586"/>
    </row>
    <row r="1750" spans="20:20">
      <c r="T1750" s="586"/>
    </row>
    <row r="1751" spans="20:20">
      <c r="T1751" s="586"/>
    </row>
    <row r="1752" spans="20:20">
      <c r="T1752" s="586"/>
    </row>
    <row r="1753" spans="20:20">
      <c r="T1753" s="586"/>
    </row>
    <row r="1754" spans="20:20">
      <c r="T1754" s="586"/>
    </row>
    <row r="1755" spans="20:20">
      <c r="T1755" s="586"/>
    </row>
    <row r="1756" spans="20:20">
      <c r="T1756" s="586"/>
    </row>
    <row r="1757" spans="20:20">
      <c r="T1757" s="586"/>
    </row>
    <row r="1758" spans="20:20">
      <c r="T1758" s="586"/>
    </row>
    <row r="1759" spans="20:20">
      <c r="T1759" s="586"/>
    </row>
    <row r="1760" spans="20:20">
      <c r="T1760" s="586"/>
    </row>
    <row r="1761" spans="20:20">
      <c r="T1761" s="586"/>
    </row>
    <row r="1762" spans="20:20">
      <c r="T1762" s="586"/>
    </row>
    <row r="1763" spans="20:20">
      <c r="T1763" s="586"/>
    </row>
    <row r="1764" spans="20:20">
      <c r="T1764" s="586"/>
    </row>
    <row r="1765" spans="20:20">
      <c r="T1765" s="586"/>
    </row>
    <row r="1766" spans="20:20">
      <c r="T1766" s="586"/>
    </row>
    <row r="1767" spans="20:20">
      <c r="T1767" s="586"/>
    </row>
    <row r="1768" spans="20:20">
      <c r="T1768" s="586"/>
    </row>
    <row r="1769" spans="20:20">
      <c r="T1769" s="586"/>
    </row>
    <row r="1770" spans="20:20">
      <c r="T1770" s="586"/>
    </row>
    <row r="1771" spans="20:20">
      <c r="T1771" s="586"/>
    </row>
    <row r="1772" spans="20:20">
      <c r="T1772" s="586"/>
    </row>
    <row r="1773" spans="20:20">
      <c r="T1773" s="586"/>
    </row>
    <row r="1774" spans="20:20">
      <c r="T1774" s="586"/>
    </row>
    <row r="1775" spans="20:20">
      <c r="T1775" s="586"/>
    </row>
    <row r="1776" spans="20:20">
      <c r="T1776" s="586"/>
    </row>
    <row r="1777" spans="20:20">
      <c r="T1777" s="586"/>
    </row>
    <row r="1778" spans="20:20">
      <c r="T1778" s="586"/>
    </row>
    <row r="1779" spans="20:20">
      <c r="T1779" s="586"/>
    </row>
    <row r="1780" spans="20:20">
      <c r="T1780" s="586"/>
    </row>
    <row r="1781" spans="20:20">
      <c r="T1781" s="586"/>
    </row>
    <row r="1782" spans="20:20">
      <c r="T1782" s="586"/>
    </row>
    <row r="1783" spans="20:20">
      <c r="T1783" s="586"/>
    </row>
    <row r="1784" spans="20:20">
      <c r="T1784" s="586"/>
    </row>
    <row r="1785" spans="20:20">
      <c r="T1785" s="586"/>
    </row>
    <row r="1786" spans="20:20">
      <c r="T1786" s="586"/>
    </row>
    <row r="1787" spans="20:20">
      <c r="T1787" s="586"/>
    </row>
    <row r="1788" spans="20:20">
      <c r="T1788" s="586"/>
    </row>
    <row r="1789" spans="20:20">
      <c r="T1789" s="586"/>
    </row>
    <row r="1790" spans="20:20">
      <c r="T1790" s="586"/>
    </row>
    <row r="1791" spans="20:20">
      <c r="T1791" s="586"/>
    </row>
    <row r="1792" spans="20:20">
      <c r="T1792" s="586"/>
    </row>
    <row r="1793" spans="20:20">
      <c r="T1793" s="586"/>
    </row>
    <row r="1794" spans="20:20">
      <c r="T1794" s="586"/>
    </row>
    <row r="1795" spans="20:20">
      <c r="T1795" s="586"/>
    </row>
    <row r="1796" spans="20:20">
      <c r="T1796" s="586"/>
    </row>
    <row r="1797" spans="20:20">
      <c r="T1797" s="586"/>
    </row>
    <row r="1798" spans="20:20">
      <c r="T1798" s="586"/>
    </row>
    <row r="1799" spans="20:20">
      <c r="T1799" s="586"/>
    </row>
    <row r="1800" spans="20:20">
      <c r="T1800" s="586"/>
    </row>
    <row r="1801" spans="20:20">
      <c r="T1801" s="586"/>
    </row>
    <row r="1802" spans="20:20">
      <c r="T1802" s="586"/>
    </row>
    <row r="1803" spans="20:20">
      <c r="T1803" s="586"/>
    </row>
    <row r="1804" spans="20:20">
      <c r="T1804" s="586"/>
    </row>
    <row r="1805" spans="20:20">
      <c r="T1805" s="586"/>
    </row>
    <row r="1806" spans="20:20">
      <c r="T1806" s="586"/>
    </row>
    <row r="1807" spans="20:20">
      <c r="T1807" s="586"/>
    </row>
    <row r="1808" spans="20:20">
      <c r="T1808" s="586"/>
    </row>
    <row r="1809" spans="20:20">
      <c r="T1809" s="586"/>
    </row>
    <row r="1810" spans="20:20">
      <c r="T1810" s="586"/>
    </row>
    <row r="1811" spans="20:20">
      <c r="T1811" s="586"/>
    </row>
    <row r="1812" spans="20:20">
      <c r="T1812" s="586"/>
    </row>
    <row r="1813" spans="20:20">
      <c r="T1813" s="586"/>
    </row>
    <row r="1814" spans="20:20">
      <c r="T1814" s="586"/>
    </row>
    <row r="1815" spans="20:20">
      <c r="T1815" s="586"/>
    </row>
    <row r="1816" spans="20:20">
      <c r="T1816" s="586"/>
    </row>
    <row r="1817" spans="20:20">
      <c r="T1817" s="586"/>
    </row>
    <row r="1818" spans="20:20">
      <c r="T1818" s="586"/>
    </row>
    <row r="1819" spans="20:20">
      <c r="T1819" s="586"/>
    </row>
    <row r="1820" spans="20:20">
      <c r="T1820" s="586"/>
    </row>
    <row r="1821" spans="20:20">
      <c r="T1821" s="586"/>
    </row>
    <row r="1822" spans="20:20">
      <c r="T1822" s="586"/>
    </row>
    <row r="1823" spans="20:20">
      <c r="T1823" s="586"/>
    </row>
    <row r="1824" spans="20:20">
      <c r="T1824" s="586"/>
    </row>
    <row r="1825" spans="20:20">
      <c r="T1825" s="586"/>
    </row>
    <row r="1826" spans="20:20">
      <c r="T1826" s="586"/>
    </row>
    <row r="1827" spans="20:20">
      <c r="T1827" s="586"/>
    </row>
    <row r="1828" spans="20:20">
      <c r="T1828" s="586"/>
    </row>
    <row r="1829" spans="20:20">
      <c r="T1829" s="586"/>
    </row>
    <row r="1830" spans="20:20">
      <c r="T1830" s="586"/>
    </row>
    <row r="1831" spans="20:20">
      <c r="T1831" s="586"/>
    </row>
    <row r="1832" spans="20:20">
      <c r="T1832" s="586"/>
    </row>
    <row r="1833" spans="20:20">
      <c r="T1833" s="586"/>
    </row>
    <row r="1834" spans="20:20">
      <c r="T1834" s="586"/>
    </row>
    <row r="1835" spans="20:20">
      <c r="T1835" s="586"/>
    </row>
    <row r="1836" spans="20:20">
      <c r="T1836" s="586"/>
    </row>
    <row r="1837" spans="20:20">
      <c r="T1837" s="586"/>
    </row>
    <row r="1838" spans="20:20">
      <c r="T1838" s="586"/>
    </row>
    <row r="1839" spans="20:20">
      <c r="T1839" s="586"/>
    </row>
    <row r="1840" spans="20:20">
      <c r="T1840" s="586"/>
    </row>
    <row r="1841" spans="20:20">
      <c r="T1841" s="586"/>
    </row>
    <row r="1842" spans="20:20">
      <c r="T1842" s="586"/>
    </row>
    <row r="1843" spans="20:20">
      <c r="T1843" s="586"/>
    </row>
    <row r="1844" spans="20:20">
      <c r="T1844" s="586"/>
    </row>
    <row r="1845" spans="20:20">
      <c r="T1845" s="586"/>
    </row>
    <row r="1846" spans="20:20">
      <c r="T1846" s="586"/>
    </row>
    <row r="1847" spans="20:20">
      <c r="T1847" s="586"/>
    </row>
    <row r="1848" spans="20:20">
      <c r="T1848" s="586"/>
    </row>
    <row r="1849" spans="20:20">
      <c r="T1849" s="586"/>
    </row>
    <row r="1850" spans="20:20">
      <c r="T1850" s="586"/>
    </row>
    <row r="1851" spans="20:20">
      <c r="T1851" s="586"/>
    </row>
    <row r="1852" spans="20:20">
      <c r="T1852" s="586"/>
    </row>
    <row r="1853" spans="20:20">
      <c r="T1853" s="586"/>
    </row>
    <row r="1854" spans="20:20">
      <c r="T1854" s="586"/>
    </row>
    <row r="1855" spans="20:20">
      <c r="T1855" s="586"/>
    </row>
    <row r="1856" spans="20:20">
      <c r="T1856" s="586"/>
    </row>
    <row r="1857" spans="20:20">
      <c r="T1857" s="586"/>
    </row>
    <row r="1858" spans="20:20">
      <c r="T1858" s="586"/>
    </row>
    <row r="1859" spans="20:20">
      <c r="T1859" s="586"/>
    </row>
    <row r="1860" spans="20:20">
      <c r="T1860" s="586"/>
    </row>
    <row r="1861" spans="20:20">
      <c r="T1861" s="586"/>
    </row>
    <row r="1862" spans="20:20">
      <c r="T1862" s="586"/>
    </row>
    <row r="1863" spans="20:20">
      <c r="T1863" s="586"/>
    </row>
    <row r="1864" spans="20:20">
      <c r="T1864" s="586"/>
    </row>
    <row r="1865" spans="20:20">
      <c r="T1865" s="586"/>
    </row>
    <row r="1866" spans="20:20">
      <c r="T1866" s="586"/>
    </row>
    <row r="1867" spans="20:20">
      <c r="T1867" s="586"/>
    </row>
    <row r="1868" spans="20:20">
      <c r="T1868" s="586"/>
    </row>
    <row r="1869" spans="20:20">
      <c r="T1869" s="586"/>
    </row>
    <row r="1870" spans="20:20">
      <c r="T1870" s="586"/>
    </row>
    <row r="1871" spans="20:20">
      <c r="T1871" s="586"/>
    </row>
    <row r="1872" spans="20:20">
      <c r="T1872" s="586"/>
    </row>
    <row r="1873" spans="20:20">
      <c r="T1873" s="586"/>
    </row>
    <row r="1874" spans="20:20">
      <c r="T1874" s="586"/>
    </row>
    <row r="1875" spans="20:20">
      <c r="T1875" s="586"/>
    </row>
    <row r="1876" spans="20:20">
      <c r="T1876" s="586"/>
    </row>
    <row r="1877" spans="20:20">
      <c r="T1877" s="586"/>
    </row>
    <row r="1878" spans="20:20">
      <c r="T1878" s="586"/>
    </row>
    <row r="1879" spans="20:20">
      <c r="T1879" s="586"/>
    </row>
    <row r="1880" spans="20:20">
      <c r="T1880" s="586"/>
    </row>
    <row r="1881" spans="20:20">
      <c r="T1881" s="586"/>
    </row>
    <row r="1882" spans="20:20">
      <c r="T1882" s="586"/>
    </row>
    <row r="1883" spans="20:20">
      <c r="T1883" s="586"/>
    </row>
    <row r="1884" spans="20:20">
      <c r="T1884" s="586"/>
    </row>
    <row r="1885" spans="20:20">
      <c r="T1885" s="586"/>
    </row>
    <row r="1886" spans="20:20">
      <c r="T1886" s="586"/>
    </row>
    <row r="1887" spans="20:20">
      <c r="T1887" s="586"/>
    </row>
    <row r="1888" spans="20:20">
      <c r="T1888" s="586"/>
    </row>
    <row r="1889" spans="20:20">
      <c r="T1889" s="586"/>
    </row>
    <row r="1890" spans="20:20">
      <c r="T1890" s="586"/>
    </row>
    <row r="1891" spans="20:20">
      <c r="T1891" s="586"/>
    </row>
    <row r="1892" spans="20:20">
      <c r="T1892" s="586"/>
    </row>
    <row r="1893" spans="20:20">
      <c r="T1893" s="586"/>
    </row>
    <row r="1894" spans="20:20">
      <c r="T1894" s="586"/>
    </row>
    <row r="1895" spans="20:20">
      <c r="T1895" s="586"/>
    </row>
    <row r="1896" spans="20:20">
      <c r="T1896" s="586"/>
    </row>
    <row r="1897" spans="20:20">
      <c r="T1897" s="586"/>
    </row>
    <row r="1898" spans="20:20">
      <c r="T1898" s="586"/>
    </row>
    <row r="1899" spans="20:20">
      <c r="T1899" s="586"/>
    </row>
    <row r="1900" spans="20:20">
      <c r="T1900" s="586"/>
    </row>
    <row r="1901" spans="20:20">
      <c r="T1901" s="586"/>
    </row>
    <row r="1902" spans="20:20">
      <c r="T1902" s="586"/>
    </row>
    <row r="1903" spans="20:20">
      <c r="T1903" s="586"/>
    </row>
    <row r="1904" spans="20:20">
      <c r="T1904" s="586"/>
    </row>
    <row r="1905" spans="20:20">
      <c r="T1905" s="586"/>
    </row>
    <row r="1906" spans="20:20">
      <c r="T1906" s="586"/>
    </row>
    <row r="1907" spans="20:20">
      <c r="T1907" s="586"/>
    </row>
    <row r="1908" spans="20:20">
      <c r="T1908" s="586"/>
    </row>
    <row r="1909" spans="20:20">
      <c r="T1909" s="586"/>
    </row>
    <row r="1910" spans="20:20">
      <c r="T1910" s="586"/>
    </row>
    <row r="1911" spans="20:20">
      <c r="T1911" s="586"/>
    </row>
    <row r="1912" spans="20:20">
      <c r="T1912" s="586"/>
    </row>
    <row r="1913" spans="20:20">
      <c r="T1913" s="586"/>
    </row>
    <row r="1914" spans="20:20">
      <c r="T1914" s="586"/>
    </row>
    <row r="1915" spans="20:20">
      <c r="T1915" s="586"/>
    </row>
    <row r="1916" spans="20:20">
      <c r="T1916" s="586"/>
    </row>
    <row r="1917" spans="20:20">
      <c r="T1917" s="586"/>
    </row>
    <row r="1918" spans="20:20">
      <c r="T1918" s="586"/>
    </row>
    <row r="1919" spans="20:20">
      <c r="T1919" s="586"/>
    </row>
    <row r="1920" spans="20:20">
      <c r="T1920" s="586"/>
    </row>
    <row r="1921" spans="20:20">
      <c r="T1921" s="586"/>
    </row>
    <row r="1922" spans="20:20">
      <c r="T1922" s="586"/>
    </row>
    <row r="1923" spans="20:20">
      <c r="T1923" s="586"/>
    </row>
    <row r="1924" spans="20:20">
      <c r="T1924" s="586"/>
    </row>
    <row r="1925" spans="20:20">
      <c r="T1925" s="586"/>
    </row>
    <row r="1926" spans="20:20">
      <c r="T1926" s="586"/>
    </row>
    <row r="1927" spans="20:20">
      <c r="T1927" s="586"/>
    </row>
    <row r="1928" spans="20:20">
      <c r="T1928" s="586"/>
    </row>
    <row r="1929" spans="20:20">
      <c r="T1929" s="586"/>
    </row>
    <row r="1930" spans="20:20">
      <c r="T1930" s="586"/>
    </row>
    <row r="1931" spans="20:20">
      <c r="T1931" s="586"/>
    </row>
    <row r="1932" spans="20:20">
      <c r="T1932" s="586"/>
    </row>
    <row r="1933" spans="20:20">
      <c r="T1933" s="586"/>
    </row>
    <row r="1934" spans="20:20">
      <c r="T1934" s="586"/>
    </row>
    <row r="1935" spans="20:20">
      <c r="T1935" s="586"/>
    </row>
    <row r="1936" spans="20:20">
      <c r="T1936" s="586"/>
    </row>
    <row r="1937" spans="20:20">
      <c r="T1937" s="586"/>
    </row>
    <row r="1938" spans="20:20">
      <c r="T1938" s="586"/>
    </row>
    <row r="1939" spans="20:20">
      <c r="T1939" s="586"/>
    </row>
    <row r="1940" spans="20:20">
      <c r="T1940" s="586"/>
    </row>
    <row r="1941" spans="20:20">
      <c r="T1941" s="586"/>
    </row>
    <row r="1942" spans="20:20">
      <c r="T1942" s="586"/>
    </row>
    <row r="1943" spans="20:20">
      <c r="T1943" s="586"/>
    </row>
    <row r="1944" spans="20:20">
      <c r="T1944" s="586"/>
    </row>
    <row r="1945" spans="20:20">
      <c r="T1945" s="586"/>
    </row>
    <row r="1946" spans="20:20">
      <c r="T1946" s="586"/>
    </row>
    <row r="1947" spans="20:20">
      <c r="T1947" s="586"/>
    </row>
    <row r="1948" spans="20:20">
      <c r="T1948" s="586"/>
    </row>
    <row r="1949" spans="20:20">
      <c r="T1949" s="586"/>
    </row>
    <row r="1950" spans="20:20">
      <c r="T1950" s="586"/>
    </row>
    <row r="1951" spans="20:20">
      <c r="T1951" s="586"/>
    </row>
    <row r="1952" spans="20:20">
      <c r="T1952" s="586"/>
    </row>
    <row r="1953" spans="20:20">
      <c r="T1953" s="586"/>
    </row>
    <row r="1954" spans="20:20">
      <c r="T1954" s="586"/>
    </row>
    <row r="1955" spans="20:20">
      <c r="T1955" s="586"/>
    </row>
    <row r="1956" spans="20:20">
      <c r="T1956" s="586"/>
    </row>
    <row r="1957" spans="20:20">
      <c r="T1957" s="586"/>
    </row>
    <row r="1958" spans="20:20">
      <c r="T1958" s="586"/>
    </row>
    <row r="1959" spans="20:20">
      <c r="T1959" s="586"/>
    </row>
    <row r="1960" spans="20:20">
      <c r="T1960" s="586"/>
    </row>
    <row r="1961" spans="20:20">
      <c r="T1961" s="586"/>
    </row>
    <row r="1962" spans="20:20">
      <c r="T1962" s="586"/>
    </row>
    <row r="1963" spans="20:20">
      <c r="T1963" s="586"/>
    </row>
    <row r="1964" spans="20:20">
      <c r="T1964" s="586"/>
    </row>
    <row r="1965" spans="20:20">
      <c r="T1965" s="586"/>
    </row>
    <row r="1966" spans="20:20">
      <c r="T1966" s="586"/>
    </row>
    <row r="1967" spans="20:20">
      <c r="T1967" s="586"/>
    </row>
    <row r="1968" spans="20:20">
      <c r="T1968" s="586"/>
    </row>
    <row r="1969" spans="20:20">
      <c r="T1969" s="586"/>
    </row>
    <row r="1970" spans="20:20">
      <c r="T1970" s="586"/>
    </row>
    <row r="1971" spans="20:20">
      <c r="T1971" s="586"/>
    </row>
    <row r="1972" spans="20:20">
      <c r="T1972" s="586"/>
    </row>
    <row r="1973" spans="20:20">
      <c r="T1973" s="586"/>
    </row>
    <row r="1974" spans="20:20">
      <c r="T1974" s="586"/>
    </row>
    <row r="1975" spans="20:20">
      <c r="T1975" s="586"/>
    </row>
    <row r="1976" spans="20:20">
      <c r="T1976" s="586"/>
    </row>
    <row r="1977" spans="20:20">
      <c r="T1977" s="586"/>
    </row>
    <row r="1978" spans="20:20">
      <c r="T1978" s="586"/>
    </row>
    <row r="1979" spans="20:20">
      <c r="T1979" s="586"/>
    </row>
    <row r="1980" spans="20:20">
      <c r="T1980" s="586"/>
    </row>
    <row r="1981" spans="20:20">
      <c r="T1981" s="586"/>
    </row>
    <row r="1982" spans="20:20">
      <c r="T1982" s="586"/>
    </row>
    <row r="1983" spans="20:20">
      <c r="T1983" s="586"/>
    </row>
    <row r="1984" spans="20:20">
      <c r="T1984" s="586"/>
    </row>
    <row r="1985" spans="20:20">
      <c r="T1985" s="586"/>
    </row>
    <row r="1986" spans="20:20">
      <c r="T1986" s="586"/>
    </row>
    <row r="1987" spans="20:20">
      <c r="T1987" s="586"/>
    </row>
    <row r="1988" spans="20:20">
      <c r="T1988" s="586"/>
    </row>
    <row r="1989" spans="20:20">
      <c r="T1989" s="586"/>
    </row>
    <row r="1990" spans="20:20">
      <c r="T1990" s="586"/>
    </row>
    <row r="1991" spans="20:20">
      <c r="T1991" s="586"/>
    </row>
    <row r="1992" spans="20:20">
      <c r="T1992" s="586"/>
    </row>
    <row r="1993" spans="20:20">
      <c r="T1993" s="586"/>
    </row>
    <row r="1994" spans="20:20">
      <c r="T1994" s="586"/>
    </row>
    <row r="1995" spans="20:20">
      <c r="T1995" s="586"/>
    </row>
    <row r="1996" spans="20:20">
      <c r="T1996" s="586"/>
    </row>
    <row r="1997" spans="20:20">
      <c r="T1997" s="586"/>
    </row>
    <row r="1998" spans="20:20">
      <c r="T1998" s="586"/>
    </row>
    <row r="1999" spans="20:20">
      <c r="T1999" s="586"/>
    </row>
    <row r="2000" spans="20:20">
      <c r="T2000" s="586"/>
    </row>
    <row r="2001" spans="20:20">
      <c r="T2001" s="586"/>
    </row>
    <row r="2002" spans="20:20">
      <c r="T2002" s="586"/>
    </row>
    <row r="2003" spans="20:20">
      <c r="T2003" s="586"/>
    </row>
    <row r="2004" spans="20:20">
      <c r="T2004" s="586"/>
    </row>
    <row r="2005" spans="20:20">
      <c r="T2005" s="586"/>
    </row>
    <row r="2006" spans="20:20">
      <c r="T2006" s="586"/>
    </row>
    <row r="2007" spans="20:20">
      <c r="T2007" s="586"/>
    </row>
    <row r="2008" spans="20:20">
      <c r="T2008" s="586"/>
    </row>
    <row r="2009" spans="20:20">
      <c r="T2009" s="586"/>
    </row>
    <row r="2010" spans="20:20">
      <c r="T2010" s="586"/>
    </row>
    <row r="2011" spans="20:20">
      <c r="T2011" s="586"/>
    </row>
    <row r="2012" spans="20:20">
      <c r="T2012" s="586"/>
    </row>
    <row r="2013" spans="20:20">
      <c r="T2013" s="586"/>
    </row>
    <row r="2014" spans="20:20">
      <c r="T2014" s="586"/>
    </row>
    <row r="2015" spans="20:20">
      <c r="T2015" s="586"/>
    </row>
    <row r="2016" spans="20:20">
      <c r="T2016" s="586"/>
    </row>
    <row r="2017" spans="20:20">
      <c r="T2017" s="586"/>
    </row>
    <row r="2018" spans="20:20">
      <c r="T2018" s="586"/>
    </row>
    <row r="2019" spans="20:20">
      <c r="T2019" s="586"/>
    </row>
    <row r="2020" spans="20:20">
      <c r="T2020" s="586"/>
    </row>
    <row r="2021" spans="20:20">
      <c r="T2021" s="586"/>
    </row>
    <row r="2022" spans="20:20">
      <c r="T2022" s="586"/>
    </row>
    <row r="2023" spans="20:20">
      <c r="T2023" s="586"/>
    </row>
    <row r="2024" spans="20:20">
      <c r="T2024" s="586"/>
    </row>
    <row r="2025" spans="20:20">
      <c r="T2025" s="586"/>
    </row>
    <row r="2026" spans="20:20">
      <c r="T2026" s="586"/>
    </row>
    <row r="2027" spans="20:20">
      <c r="T2027" s="586"/>
    </row>
    <row r="2028" spans="20:20">
      <c r="T2028" s="586"/>
    </row>
    <row r="2029" spans="20:20">
      <c r="T2029" s="586"/>
    </row>
    <row r="2030" spans="20:20">
      <c r="T2030" s="586"/>
    </row>
    <row r="2031" spans="20:20">
      <c r="T2031" s="586"/>
    </row>
    <row r="2032" spans="20:20">
      <c r="T2032" s="586"/>
    </row>
    <row r="2033" spans="20:20">
      <c r="T2033" s="586"/>
    </row>
    <row r="2034" spans="20:20">
      <c r="T2034" s="586"/>
    </row>
    <row r="2035" spans="20:20">
      <c r="T2035" s="586"/>
    </row>
    <row r="2036" spans="20:20">
      <c r="T2036" s="586"/>
    </row>
    <row r="2037" spans="20:20">
      <c r="T2037" s="586"/>
    </row>
    <row r="2038" spans="20:20">
      <c r="T2038" s="586"/>
    </row>
    <row r="2039" spans="20:20">
      <c r="T2039" s="586"/>
    </row>
    <row r="2040" spans="20:20">
      <c r="T2040" s="586"/>
    </row>
    <row r="2041" spans="20:20">
      <c r="T2041" s="586"/>
    </row>
    <row r="2042" spans="20:20">
      <c r="T2042" s="586"/>
    </row>
    <row r="2043" spans="20:20">
      <c r="T2043" s="586"/>
    </row>
    <row r="2044" spans="20:20">
      <c r="T2044" s="586"/>
    </row>
    <row r="2045" spans="20:20">
      <c r="T2045" s="586"/>
    </row>
    <row r="2046" spans="20:20">
      <c r="T2046" s="586"/>
    </row>
    <row r="2047" spans="20:20">
      <c r="T2047" s="586"/>
    </row>
    <row r="2048" spans="20:20">
      <c r="T2048" s="586"/>
    </row>
    <row r="2049" spans="20:20">
      <c r="T2049" s="586"/>
    </row>
    <row r="2050" spans="20:20">
      <c r="T2050" s="586"/>
    </row>
    <row r="2051" spans="20:20">
      <c r="T2051" s="586"/>
    </row>
    <row r="2052" spans="20:20">
      <c r="T2052" s="586"/>
    </row>
    <row r="2053" spans="20:20">
      <c r="T2053" s="586"/>
    </row>
    <row r="2054" spans="20:20">
      <c r="T2054" s="586"/>
    </row>
    <row r="2055" spans="20:20">
      <c r="T2055" s="586"/>
    </row>
    <row r="2056" spans="20:20">
      <c r="T2056" s="586"/>
    </row>
    <row r="2057" spans="20:20">
      <c r="T2057" s="586"/>
    </row>
    <row r="2058" spans="20:20">
      <c r="T2058" s="586"/>
    </row>
    <row r="2059" spans="20:20">
      <c r="T2059" s="586"/>
    </row>
    <row r="2060" spans="20:20">
      <c r="T2060" s="586"/>
    </row>
    <row r="2061" spans="20:20">
      <c r="T2061" s="586"/>
    </row>
    <row r="2062" spans="20:20">
      <c r="T2062" s="586"/>
    </row>
    <row r="2063" spans="20:20">
      <c r="T2063" s="586"/>
    </row>
    <row r="2064" spans="20:20">
      <c r="T2064" s="586"/>
    </row>
    <row r="2065" spans="20:20">
      <c r="T2065" s="586"/>
    </row>
    <row r="2066" spans="20:20">
      <c r="T2066" s="586"/>
    </row>
    <row r="2067" spans="20:20">
      <c r="T2067" s="586"/>
    </row>
    <row r="2068" spans="20:20">
      <c r="T2068" s="586"/>
    </row>
    <row r="2069" spans="20:20">
      <c r="T2069" s="586"/>
    </row>
    <row r="2070" spans="20:20">
      <c r="T2070" s="586"/>
    </row>
    <row r="2071" spans="20:20">
      <c r="T2071" s="586"/>
    </row>
    <row r="2072" spans="20:20">
      <c r="T2072" s="586"/>
    </row>
    <row r="2073" spans="20:20">
      <c r="T2073" s="586"/>
    </row>
    <row r="2074" spans="20:20">
      <c r="T2074" s="586"/>
    </row>
    <row r="2075" spans="20:20">
      <c r="T2075" s="586"/>
    </row>
    <row r="2076" spans="20:20">
      <c r="T2076" s="586"/>
    </row>
    <row r="2077" spans="20:20">
      <c r="T2077" s="586"/>
    </row>
    <row r="2078" spans="20:20">
      <c r="T2078" s="586"/>
    </row>
    <row r="2079" spans="20:20">
      <c r="T2079" s="586"/>
    </row>
    <row r="2080" spans="20:20">
      <c r="T2080" s="586"/>
    </row>
    <row r="2081" spans="20:20">
      <c r="T2081" s="586"/>
    </row>
    <row r="2082" spans="20:20">
      <c r="T2082" s="586"/>
    </row>
    <row r="2083" spans="20:20">
      <c r="T2083" s="586"/>
    </row>
    <row r="2084" spans="20:20">
      <c r="T2084" s="586"/>
    </row>
    <row r="2085" spans="20:20">
      <c r="T2085" s="586"/>
    </row>
    <row r="2086" spans="20:20">
      <c r="T2086" s="586"/>
    </row>
    <row r="2087" spans="20:20">
      <c r="T2087" s="586"/>
    </row>
    <row r="2088" spans="20:20">
      <c r="T2088" s="586"/>
    </row>
    <row r="2089" spans="20:20">
      <c r="T2089" s="586"/>
    </row>
    <row r="2090" spans="20:20">
      <c r="T2090" s="586"/>
    </row>
    <row r="2091" spans="20:20">
      <c r="T2091" s="586"/>
    </row>
    <row r="2092" spans="20:20">
      <c r="T2092" s="586"/>
    </row>
    <row r="2093" spans="20:20">
      <c r="T2093" s="586"/>
    </row>
    <row r="2094" spans="20:20">
      <c r="T2094" s="586"/>
    </row>
    <row r="2095" spans="20:20">
      <c r="T2095" s="586"/>
    </row>
    <row r="2096" spans="20:20">
      <c r="T2096" s="586"/>
    </row>
    <row r="2097" spans="20:20">
      <c r="T2097" s="586"/>
    </row>
    <row r="2098" spans="20:20">
      <c r="T2098" s="586"/>
    </row>
    <row r="2099" spans="20:20">
      <c r="T2099" s="586"/>
    </row>
    <row r="2100" spans="20:20">
      <c r="T2100" s="586"/>
    </row>
    <row r="2101" spans="20:20">
      <c r="T2101" s="586"/>
    </row>
    <row r="2102" spans="20:20">
      <c r="T2102" s="586"/>
    </row>
    <row r="2103" spans="20:20">
      <c r="T2103" s="586"/>
    </row>
    <row r="2104" spans="20:20">
      <c r="T2104" s="586"/>
    </row>
    <row r="2105" spans="20:20">
      <c r="T2105" s="586"/>
    </row>
    <row r="2106" spans="20:20">
      <c r="T2106" s="586"/>
    </row>
    <row r="2107" spans="20:20">
      <c r="T2107" s="586"/>
    </row>
    <row r="2108" spans="20:20">
      <c r="T2108" s="586"/>
    </row>
    <row r="2109" spans="20:20">
      <c r="T2109" s="586"/>
    </row>
    <row r="2110" spans="20:20">
      <c r="T2110" s="586"/>
    </row>
    <row r="2111" spans="20:20">
      <c r="T2111" s="586"/>
    </row>
    <row r="2112" spans="20:20">
      <c r="T2112" s="586"/>
    </row>
    <row r="2113" spans="20:20">
      <c r="T2113" s="586"/>
    </row>
    <row r="2114" spans="20:20">
      <c r="T2114" s="586"/>
    </row>
    <row r="2115" spans="20:20">
      <c r="T2115" s="586"/>
    </row>
    <row r="2116" spans="20:20">
      <c r="T2116" s="586"/>
    </row>
    <row r="2117" spans="20:20">
      <c r="T2117" s="586"/>
    </row>
    <row r="2118" spans="20:20">
      <c r="T2118" s="586"/>
    </row>
    <row r="2119" spans="20:20">
      <c r="T2119" s="586"/>
    </row>
    <row r="2120" spans="20:20">
      <c r="T2120" s="586"/>
    </row>
    <row r="2121" spans="20:20">
      <c r="T2121" s="586"/>
    </row>
    <row r="2122" spans="20:20">
      <c r="T2122" s="586"/>
    </row>
    <row r="2123" spans="20:20">
      <c r="T2123" s="586"/>
    </row>
    <row r="2124" spans="20:20">
      <c r="T2124" s="586"/>
    </row>
    <row r="2125" spans="20:20">
      <c r="T2125" s="586"/>
    </row>
    <row r="2126" spans="20:20">
      <c r="T2126" s="586"/>
    </row>
    <row r="2127" spans="20:20">
      <c r="T2127" s="586"/>
    </row>
    <row r="2128" spans="20:20">
      <c r="T2128" s="586"/>
    </row>
    <row r="2129" spans="20:20">
      <c r="T2129" s="586"/>
    </row>
    <row r="2130" spans="20:20">
      <c r="T2130" s="586"/>
    </row>
    <row r="2131" spans="20:20">
      <c r="T2131" s="586"/>
    </row>
    <row r="2132" spans="20:20">
      <c r="T2132" s="586"/>
    </row>
    <row r="2133" spans="20:20">
      <c r="T2133" s="586"/>
    </row>
    <row r="2134" spans="20:20">
      <c r="T2134" s="586"/>
    </row>
    <row r="2135" spans="20:20">
      <c r="T2135" s="586"/>
    </row>
    <row r="2136" spans="20:20">
      <c r="T2136" s="586"/>
    </row>
    <row r="2137" spans="20:20">
      <c r="T2137" s="586"/>
    </row>
    <row r="2138" spans="20:20">
      <c r="T2138" s="586"/>
    </row>
    <row r="2139" spans="20:20">
      <c r="T2139" s="586"/>
    </row>
    <row r="2140" spans="20:20">
      <c r="T2140" s="586"/>
    </row>
    <row r="2141" spans="20:20">
      <c r="T2141" s="586"/>
    </row>
    <row r="2142" spans="20:20">
      <c r="T2142" s="586"/>
    </row>
    <row r="2143" spans="20:20">
      <c r="T2143" s="586"/>
    </row>
    <row r="2144" spans="20:20">
      <c r="T2144" s="586"/>
    </row>
    <row r="2145" spans="20:20">
      <c r="T2145" s="586"/>
    </row>
    <row r="2146" spans="20:20">
      <c r="T2146" s="586"/>
    </row>
    <row r="2147" spans="20:20">
      <c r="T2147" s="586"/>
    </row>
    <row r="2148" spans="20:20">
      <c r="T2148" s="586"/>
    </row>
    <row r="2149" spans="20:20">
      <c r="T2149" s="586"/>
    </row>
    <row r="2150" spans="20:20">
      <c r="T2150" s="586"/>
    </row>
    <row r="2151" spans="20:20">
      <c r="T2151" s="586"/>
    </row>
    <row r="2152" spans="20:20">
      <c r="T2152" s="586"/>
    </row>
    <row r="2153" spans="20:20">
      <c r="T2153" s="586"/>
    </row>
    <row r="2154" spans="20:20">
      <c r="T2154" s="586"/>
    </row>
    <row r="2155" spans="20:20">
      <c r="T2155" s="586"/>
    </row>
    <row r="2156" spans="20:20">
      <c r="T2156" s="586"/>
    </row>
    <row r="2157" spans="20:20">
      <c r="T2157" s="586"/>
    </row>
    <row r="2158" spans="20:20">
      <c r="T2158" s="586"/>
    </row>
    <row r="2159" spans="20:20">
      <c r="T2159" s="586"/>
    </row>
    <row r="2160" spans="20:20">
      <c r="T2160" s="586"/>
    </row>
    <row r="2161" spans="20:20">
      <c r="T2161" s="586"/>
    </row>
    <row r="2162" spans="20:20">
      <c r="T2162" s="586"/>
    </row>
    <row r="2163" spans="20:20">
      <c r="T2163" s="586"/>
    </row>
    <row r="2164" spans="20:20">
      <c r="T2164" s="586"/>
    </row>
    <row r="2165" spans="20:20">
      <c r="T2165" s="586"/>
    </row>
    <row r="2166" spans="20:20">
      <c r="T2166" s="586"/>
    </row>
    <row r="2167" spans="20:20">
      <c r="T2167" s="586"/>
    </row>
    <row r="2168" spans="20:20">
      <c r="T2168" s="586"/>
    </row>
    <row r="2169" spans="20:20">
      <c r="T2169" s="586"/>
    </row>
    <row r="2170" spans="20:20">
      <c r="T2170" s="586"/>
    </row>
    <row r="2171" spans="20:20">
      <c r="T2171" s="586"/>
    </row>
    <row r="2172" spans="20:20">
      <c r="T2172" s="586"/>
    </row>
    <row r="2173" spans="20:20">
      <c r="T2173" s="586"/>
    </row>
    <row r="2174" spans="20:20">
      <c r="T2174" s="586"/>
    </row>
    <row r="2175" spans="20:20">
      <c r="T2175" s="586"/>
    </row>
    <row r="2176" spans="20:20">
      <c r="T2176" s="586"/>
    </row>
    <row r="2177" spans="20:20">
      <c r="T2177" s="586"/>
    </row>
    <row r="2178" spans="20:20">
      <c r="T2178" s="586"/>
    </row>
    <row r="2179" spans="20:20">
      <c r="T2179" s="586"/>
    </row>
    <row r="2180" spans="20:20">
      <c r="T2180" s="586"/>
    </row>
    <row r="2181" spans="20:20">
      <c r="T2181" s="586"/>
    </row>
    <row r="2182" spans="20:20">
      <c r="T2182" s="586"/>
    </row>
    <row r="2183" spans="20:20">
      <c r="T2183" s="586"/>
    </row>
    <row r="2184" spans="20:20">
      <c r="T2184" s="586"/>
    </row>
    <row r="2185" spans="20:20">
      <c r="T2185" s="586"/>
    </row>
    <row r="2186" spans="20:20">
      <c r="T2186" s="586"/>
    </row>
    <row r="2187" spans="20:20">
      <c r="T2187" s="586"/>
    </row>
    <row r="2188" spans="20:20">
      <c r="T2188" s="586"/>
    </row>
    <row r="2189" spans="20:20">
      <c r="T2189" s="586"/>
    </row>
    <row r="2190" spans="20:20">
      <c r="T2190" s="586"/>
    </row>
    <row r="2191" spans="20:20">
      <c r="T2191" s="586"/>
    </row>
    <row r="2192" spans="20:20">
      <c r="T2192" s="586"/>
    </row>
    <row r="2193" spans="20:20">
      <c r="T2193" s="586"/>
    </row>
    <row r="2194" spans="20:20">
      <c r="T2194" s="586"/>
    </row>
    <row r="2195" spans="20:20">
      <c r="T2195" s="586"/>
    </row>
    <row r="2196" spans="20:20">
      <c r="T2196" s="586"/>
    </row>
    <row r="2197" spans="20:20">
      <c r="T2197" s="586"/>
    </row>
    <row r="2198" spans="20:20">
      <c r="T2198" s="586"/>
    </row>
    <row r="2199" spans="20:20">
      <c r="T2199" s="586"/>
    </row>
    <row r="2200" spans="20:20">
      <c r="T2200" s="586"/>
    </row>
    <row r="2201" spans="20:20">
      <c r="T2201" s="586"/>
    </row>
    <row r="2202" spans="20:20">
      <c r="T2202" s="586"/>
    </row>
    <row r="2203" spans="20:20">
      <c r="T2203" s="586"/>
    </row>
    <row r="2204" spans="20:20">
      <c r="T2204" s="586"/>
    </row>
    <row r="2205" spans="20:20">
      <c r="T2205" s="586"/>
    </row>
    <row r="2206" spans="20:20">
      <c r="T2206" s="586"/>
    </row>
    <row r="2207" spans="20:20">
      <c r="T2207" s="586"/>
    </row>
    <row r="2208" spans="20:20">
      <c r="T2208" s="586"/>
    </row>
    <row r="2209" spans="20:20">
      <c r="T2209" s="586"/>
    </row>
    <row r="2210" spans="20:20">
      <c r="T2210" s="586"/>
    </row>
    <row r="2211" spans="20:20">
      <c r="T2211" s="586"/>
    </row>
    <row r="2212" spans="20:20">
      <c r="T2212" s="586"/>
    </row>
    <row r="2213" spans="20:20">
      <c r="T2213" s="586"/>
    </row>
    <row r="2214" spans="20:20">
      <c r="T2214" s="586"/>
    </row>
    <row r="2215" spans="20:20">
      <c r="T2215" s="586"/>
    </row>
    <row r="2216" spans="20:20">
      <c r="T2216" s="586"/>
    </row>
    <row r="2217" spans="20:20">
      <c r="T2217" s="586"/>
    </row>
    <row r="2218" spans="20:20">
      <c r="T2218" s="586"/>
    </row>
    <row r="2219" spans="20:20">
      <c r="T2219" s="586"/>
    </row>
    <row r="2220" spans="20:20">
      <c r="T2220" s="586"/>
    </row>
    <row r="2221" spans="20:20">
      <c r="T2221" s="586"/>
    </row>
    <row r="2222" spans="20:20">
      <c r="T2222" s="586"/>
    </row>
    <row r="2223" spans="20:20">
      <c r="T2223" s="586"/>
    </row>
    <row r="2224" spans="20:20">
      <c r="T2224" s="586"/>
    </row>
    <row r="2225" spans="20:20">
      <c r="T2225" s="586"/>
    </row>
    <row r="2226" spans="20:20">
      <c r="T2226" s="586"/>
    </row>
    <row r="2227" spans="20:20">
      <c r="T2227" s="586"/>
    </row>
    <row r="2228" spans="20:20">
      <c r="T2228" s="586"/>
    </row>
    <row r="2229" spans="20:20">
      <c r="T2229" s="586"/>
    </row>
    <row r="2230" spans="20:20">
      <c r="T2230" s="586"/>
    </row>
    <row r="2231" spans="20:20">
      <c r="T2231" s="586"/>
    </row>
    <row r="2232" spans="20:20">
      <c r="T2232" s="586"/>
    </row>
    <row r="2233" spans="20:20">
      <c r="T2233" s="586"/>
    </row>
    <row r="2234" spans="20:20">
      <c r="T2234" s="586"/>
    </row>
    <row r="2235" spans="20:20">
      <c r="T2235" s="586"/>
    </row>
    <row r="2236" spans="20:20">
      <c r="T2236" s="586"/>
    </row>
    <row r="2237" spans="20:20">
      <c r="T2237" s="586"/>
    </row>
    <row r="2238" spans="20:20">
      <c r="T2238" s="586"/>
    </row>
    <row r="2239" spans="20:20">
      <c r="T2239" s="586"/>
    </row>
    <row r="2240" spans="20:20">
      <c r="T2240" s="586"/>
    </row>
    <row r="2241" spans="20:20">
      <c r="T2241" s="586"/>
    </row>
    <row r="2242" spans="20:20">
      <c r="T2242" s="586"/>
    </row>
    <row r="2243" spans="20:20">
      <c r="T2243" s="586"/>
    </row>
    <row r="2244" spans="20:20">
      <c r="T2244" s="586"/>
    </row>
    <row r="2245" spans="20:20">
      <c r="T2245" s="586"/>
    </row>
    <row r="2246" spans="20:20">
      <c r="T2246" s="586"/>
    </row>
    <row r="2247" spans="20:20">
      <c r="T2247" s="586"/>
    </row>
    <row r="2248" spans="20:20">
      <c r="T2248" s="586"/>
    </row>
    <row r="2249" spans="20:20">
      <c r="T2249" s="586"/>
    </row>
    <row r="2250" spans="20:20">
      <c r="T2250" s="586"/>
    </row>
    <row r="2251" spans="20:20">
      <c r="T2251" s="586"/>
    </row>
    <row r="2252" spans="20:20">
      <c r="T2252" s="586"/>
    </row>
    <row r="2253" spans="20:20">
      <c r="T2253" s="586"/>
    </row>
    <row r="2254" spans="20:20">
      <c r="T2254" s="586"/>
    </row>
    <row r="2255" spans="20:20">
      <c r="T2255" s="586"/>
    </row>
    <row r="2256" spans="20:20">
      <c r="T2256" s="586"/>
    </row>
    <row r="2257" spans="20:20">
      <c r="T2257" s="586"/>
    </row>
    <row r="2258" spans="20:20">
      <c r="T2258" s="586"/>
    </row>
    <row r="2259" spans="20:20">
      <c r="T2259" s="586"/>
    </row>
    <row r="2260" spans="20:20">
      <c r="T2260" s="586"/>
    </row>
    <row r="2261" spans="20:20">
      <c r="T2261" s="586"/>
    </row>
    <row r="2262" spans="20:20">
      <c r="T2262" s="586"/>
    </row>
    <row r="2263" spans="20:20">
      <c r="T2263" s="586"/>
    </row>
    <row r="2264" spans="20:20">
      <c r="T2264" s="586"/>
    </row>
    <row r="2265" spans="20:20">
      <c r="T2265" s="586"/>
    </row>
    <row r="2266" spans="20:20">
      <c r="T2266" s="586"/>
    </row>
    <row r="2267" spans="20:20">
      <c r="T2267" s="586"/>
    </row>
    <row r="2268" spans="20:20">
      <c r="T2268" s="586"/>
    </row>
    <row r="2269" spans="20:20">
      <c r="T2269" s="586"/>
    </row>
    <row r="2270" spans="20:20">
      <c r="T2270" s="586"/>
    </row>
    <row r="2271" spans="20:20">
      <c r="T2271" s="586"/>
    </row>
    <row r="2272" spans="20:20">
      <c r="T2272" s="586"/>
    </row>
    <row r="2273" spans="20:20">
      <c r="T2273" s="586"/>
    </row>
    <row r="2274" spans="20:20">
      <c r="T2274" s="586"/>
    </row>
    <row r="2275" spans="20:20">
      <c r="T2275" s="586"/>
    </row>
    <row r="2276" spans="20:20">
      <c r="T2276" s="586"/>
    </row>
    <row r="2277" spans="20:20">
      <c r="T2277" s="586"/>
    </row>
    <row r="2278" spans="20:20">
      <c r="T2278" s="586"/>
    </row>
    <row r="2279" spans="20:20">
      <c r="T2279" s="586"/>
    </row>
    <row r="2280" spans="20:20">
      <c r="T2280" s="586"/>
    </row>
    <row r="2281" spans="20:20">
      <c r="T2281" s="586"/>
    </row>
    <row r="2282" spans="20:20">
      <c r="T2282" s="586"/>
    </row>
    <row r="2283" spans="20:20">
      <c r="T2283" s="586"/>
    </row>
    <row r="2284" spans="20:20">
      <c r="T2284" s="586"/>
    </row>
    <row r="2285" spans="20:20">
      <c r="T2285" s="586"/>
    </row>
    <row r="2286" spans="20:20">
      <c r="T2286" s="586"/>
    </row>
    <row r="2287" spans="20:20">
      <c r="T2287" s="586"/>
    </row>
    <row r="2288" spans="20:20">
      <c r="T2288" s="586"/>
    </row>
    <row r="2289" spans="20:20">
      <c r="T2289" s="586"/>
    </row>
    <row r="2290" spans="20:20">
      <c r="T2290" s="586"/>
    </row>
    <row r="2291" spans="20:20">
      <c r="T2291" s="586"/>
    </row>
    <row r="2292" spans="20:20">
      <c r="T2292" s="586"/>
    </row>
    <row r="2293" spans="20:20">
      <c r="T2293" s="586"/>
    </row>
    <row r="2294" spans="20:20">
      <c r="T2294" s="586"/>
    </row>
    <row r="2295" spans="20:20">
      <c r="T2295" s="586"/>
    </row>
    <row r="2296" spans="20:20">
      <c r="T2296" s="586"/>
    </row>
    <row r="2297" spans="20:20">
      <c r="T2297" s="586"/>
    </row>
    <row r="2298" spans="20:20">
      <c r="T2298" s="586"/>
    </row>
    <row r="2299" spans="20:20">
      <c r="T2299" s="586"/>
    </row>
    <row r="2300" spans="20:20">
      <c r="T2300" s="586"/>
    </row>
    <row r="2301" spans="20:20">
      <c r="T2301" s="586"/>
    </row>
    <row r="2302" spans="20:20">
      <c r="T2302" s="586"/>
    </row>
    <row r="2303" spans="20:20">
      <c r="T2303" s="586"/>
    </row>
    <row r="2304" spans="20:20">
      <c r="T2304" s="586"/>
    </row>
    <row r="2305" spans="20:20">
      <c r="T2305" s="586"/>
    </row>
    <row r="2306" spans="20:20">
      <c r="T2306" s="586"/>
    </row>
    <row r="2307" spans="20:20">
      <c r="T2307" s="586"/>
    </row>
    <row r="2308" spans="20:20">
      <c r="T2308" s="586"/>
    </row>
    <row r="2309" spans="20:20">
      <c r="T2309" s="586"/>
    </row>
    <row r="2310" spans="20:20">
      <c r="T2310" s="586"/>
    </row>
    <row r="2311" spans="20:20">
      <c r="T2311" s="586"/>
    </row>
    <row r="2312" spans="20:20">
      <c r="T2312" s="586"/>
    </row>
    <row r="2313" spans="20:20">
      <c r="T2313" s="586"/>
    </row>
    <row r="2314" spans="20:20">
      <c r="T2314" s="586"/>
    </row>
    <row r="2315" spans="20:20">
      <c r="T2315" s="586"/>
    </row>
    <row r="2316" spans="20:20">
      <c r="T2316" s="586"/>
    </row>
    <row r="2317" spans="20:20">
      <c r="T2317" s="586"/>
    </row>
    <row r="2318" spans="20:20">
      <c r="T2318" s="586"/>
    </row>
    <row r="2319" spans="20:20">
      <c r="T2319" s="586"/>
    </row>
    <row r="2320" spans="20:20">
      <c r="T2320" s="586"/>
    </row>
    <row r="2321" spans="20:20">
      <c r="T2321" s="586"/>
    </row>
    <row r="2322" spans="20:20">
      <c r="T2322" s="586"/>
    </row>
    <row r="2323" spans="20:20">
      <c r="T2323" s="586"/>
    </row>
    <row r="2324" spans="20:20">
      <c r="T2324" s="586"/>
    </row>
    <row r="2325" spans="20:20">
      <c r="T2325" s="586"/>
    </row>
    <row r="2326" spans="20:20">
      <c r="T2326" s="586"/>
    </row>
    <row r="2327" spans="20:20">
      <c r="T2327" s="586"/>
    </row>
    <row r="2328" spans="20:20">
      <c r="T2328" s="586"/>
    </row>
    <row r="2329" spans="20:20">
      <c r="T2329" s="586"/>
    </row>
    <row r="2330" spans="20:20">
      <c r="T2330" s="586"/>
    </row>
    <row r="2331" spans="20:20">
      <c r="T2331" s="586"/>
    </row>
    <row r="2332" spans="20:20">
      <c r="T2332" s="586"/>
    </row>
    <row r="2333" spans="20:20">
      <c r="T2333" s="586"/>
    </row>
    <row r="2334" spans="20:20">
      <c r="T2334" s="586"/>
    </row>
    <row r="2335" spans="20:20">
      <c r="T2335" s="586"/>
    </row>
    <row r="2336" spans="20:20">
      <c r="T2336" s="586"/>
    </row>
    <row r="2337" spans="20:20">
      <c r="T2337" s="586"/>
    </row>
    <row r="2338" spans="20:20">
      <c r="T2338" s="586"/>
    </row>
    <row r="2339" spans="20:20">
      <c r="T2339" s="586"/>
    </row>
    <row r="2340" spans="20:20">
      <c r="T2340" s="586"/>
    </row>
    <row r="2341" spans="20:20">
      <c r="T2341" s="586"/>
    </row>
    <row r="2342" spans="20:20">
      <c r="T2342" s="586"/>
    </row>
    <row r="2343" spans="20:20">
      <c r="T2343" s="586"/>
    </row>
    <row r="2344" spans="20:20">
      <c r="T2344" s="586"/>
    </row>
    <row r="2345" spans="20:20">
      <c r="T2345" s="586"/>
    </row>
    <row r="2346" spans="20:20">
      <c r="T2346" s="586"/>
    </row>
    <row r="2347" spans="20:20">
      <c r="T2347" s="586"/>
    </row>
    <row r="2348" spans="20:20">
      <c r="T2348" s="586"/>
    </row>
    <row r="2349" spans="20:20">
      <c r="T2349" s="586"/>
    </row>
    <row r="2350" spans="20:20">
      <c r="T2350" s="586"/>
    </row>
    <row r="2351" spans="20:20">
      <c r="T2351" s="586"/>
    </row>
    <row r="2352" spans="20:20">
      <c r="T2352" s="586"/>
    </row>
    <row r="2353" spans="20:20">
      <c r="T2353" s="586"/>
    </row>
    <row r="2354" spans="20:20">
      <c r="T2354" s="586"/>
    </row>
    <row r="2355" spans="20:20">
      <c r="T2355" s="586"/>
    </row>
    <row r="2356" spans="20:20">
      <c r="T2356" s="586"/>
    </row>
    <row r="2357" spans="20:20">
      <c r="T2357" s="586"/>
    </row>
    <row r="2358" spans="20:20">
      <c r="T2358" s="586"/>
    </row>
    <row r="2359" spans="20:20">
      <c r="T2359" s="586"/>
    </row>
    <row r="2360" spans="20:20">
      <c r="T2360" s="586"/>
    </row>
    <row r="2361" spans="20:20">
      <c r="T2361" s="586"/>
    </row>
    <row r="2362" spans="20:20">
      <c r="T2362" s="586"/>
    </row>
    <row r="2363" spans="20:20">
      <c r="T2363" s="586"/>
    </row>
    <row r="2364" spans="20:20">
      <c r="T2364" s="586"/>
    </row>
    <row r="2365" spans="20:20">
      <c r="T2365" s="586"/>
    </row>
    <row r="2366" spans="20:20">
      <c r="T2366" s="586"/>
    </row>
    <row r="2367" spans="20:20">
      <c r="T2367" s="586"/>
    </row>
    <row r="2368" spans="20:20">
      <c r="T2368" s="586"/>
    </row>
    <row r="2369" spans="20:20">
      <c r="T2369" s="586"/>
    </row>
    <row r="2370" spans="20:20">
      <c r="T2370" s="586"/>
    </row>
    <row r="2371" spans="20:20">
      <c r="T2371" s="586"/>
    </row>
    <row r="2372" spans="20:20">
      <c r="T2372" s="586"/>
    </row>
    <row r="2373" spans="20:20">
      <c r="T2373" s="586"/>
    </row>
    <row r="2374" spans="20:20">
      <c r="T2374" s="586"/>
    </row>
    <row r="2375" spans="20:20">
      <c r="T2375" s="586"/>
    </row>
    <row r="2376" spans="20:20">
      <c r="T2376" s="586"/>
    </row>
    <row r="2377" spans="20:20">
      <c r="T2377" s="586"/>
    </row>
    <row r="2378" spans="20:20">
      <c r="T2378" s="586"/>
    </row>
    <row r="2379" spans="20:20">
      <c r="T2379" s="586"/>
    </row>
    <row r="2380" spans="20:20">
      <c r="T2380" s="586"/>
    </row>
    <row r="2381" spans="20:20">
      <c r="T2381" s="586"/>
    </row>
    <row r="2382" spans="20:20">
      <c r="T2382" s="586"/>
    </row>
    <row r="2383" spans="20:20">
      <c r="T2383" s="586"/>
    </row>
    <row r="2384" spans="20:20">
      <c r="T2384" s="586"/>
    </row>
    <row r="2385" spans="20:20">
      <c r="T2385" s="586"/>
    </row>
    <row r="2386" spans="20:20">
      <c r="T2386" s="586"/>
    </row>
    <row r="2387" spans="20:20">
      <c r="T2387" s="586"/>
    </row>
    <row r="2388" spans="20:20">
      <c r="T2388" s="586"/>
    </row>
    <row r="2389" spans="20:20">
      <c r="T2389" s="586"/>
    </row>
    <row r="2390" spans="20:20">
      <c r="T2390" s="586"/>
    </row>
    <row r="2391" spans="20:20">
      <c r="T2391" s="586"/>
    </row>
    <row r="2392" spans="20:20">
      <c r="T2392" s="586"/>
    </row>
    <row r="2393" spans="20:20">
      <c r="T2393" s="586"/>
    </row>
    <row r="2394" spans="20:20">
      <c r="T2394" s="586"/>
    </row>
    <row r="2395" spans="20:20">
      <c r="T2395" s="586"/>
    </row>
    <row r="2396" spans="20:20">
      <c r="T2396" s="586"/>
    </row>
    <row r="2397" spans="20:20">
      <c r="T2397" s="586"/>
    </row>
    <row r="2398" spans="20:20">
      <c r="T2398" s="586"/>
    </row>
    <row r="2399" spans="20:20">
      <c r="T2399" s="586"/>
    </row>
    <row r="2400" spans="20:20">
      <c r="T2400" s="586"/>
    </row>
    <row r="2401" spans="20:20">
      <c r="T2401" s="586"/>
    </row>
    <row r="2402" spans="20:20">
      <c r="T2402" s="586"/>
    </row>
    <row r="2403" spans="20:20">
      <c r="T2403" s="586"/>
    </row>
    <row r="2404" spans="20:20">
      <c r="T2404" s="586"/>
    </row>
    <row r="2405" spans="20:20">
      <c r="T2405" s="586"/>
    </row>
    <row r="2406" spans="20:20">
      <c r="T2406" s="586"/>
    </row>
    <row r="2407" spans="20:20">
      <c r="T2407" s="586"/>
    </row>
    <row r="2408" spans="20:20">
      <c r="T2408" s="586"/>
    </row>
    <row r="2409" spans="20:20">
      <c r="T2409" s="586"/>
    </row>
    <row r="2410" spans="20:20">
      <c r="T2410" s="586"/>
    </row>
    <row r="2411" spans="20:20">
      <c r="T2411" s="586"/>
    </row>
    <row r="2412" spans="20:20">
      <c r="T2412" s="586"/>
    </row>
    <row r="2413" spans="20:20">
      <c r="T2413" s="586"/>
    </row>
    <row r="2414" spans="20:20">
      <c r="T2414" s="586"/>
    </row>
    <row r="2415" spans="20:20">
      <c r="T2415" s="586"/>
    </row>
    <row r="2416" spans="20:20">
      <c r="T2416" s="586"/>
    </row>
    <row r="2417" spans="20:20">
      <c r="T2417" s="586"/>
    </row>
    <row r="2418" spans="20:20">
      <c r="T2418" s="586"/>
    </row>
    <row r="2419" spans="20:20">
      <c r="T2419" s="586"/>
    </row>
    <row r="2420" spans="20:20">
      <c r="T2420" s="586"/>
    </row>
    <row r="2421" spans="20:20">
      <c r="T2421" s="586"/>
    </row>
    <row r="2422" spans="20:20">
      <c r="T2422" s="586"/>
    </row>
    <row r="2423" spans="20:20">
      <c r="T2423" s="586"/>
    </row>
    <row r="2424" spans="20:20">
      <c r="T2424" s="586"/>
    </row>
    <row r="2425" spans="20:20">
      <c r="T2425" s="586"/>
    </row>
    <row r="2426" spans="20:20">
      <c r="T2426" s="586"/>
    </row>
    <row r="2427" spans="20:20">
      <c r="T2427" s="586"/>
    </row>
    <row r="2428" spans="20:20">
      <c r="T2428" s="586"/>
    </row>
    <row r="2429" spans="20:20">
      <c r="T2429" s="586"/>
    </row>
    <row r="2430" spans="20:20">
      <c r="T2430" s="586"/>
    </row>
    <row r="2431" spans="20:20">
      <c r="T2431" s="586"/>
    </row>
    <row r="2432" spans="20:20">
      <c r="T2432" s="586"/>
    </row>
    <row r="2433" spans="20:20">
      <c r="T2433" s="586"/>
    </row>
    <row r="2434" spans="20:20">
      <c r="T2434" s="586"/>
    </row>
    <row r="2435" spans="20:20">
      <c r="T2435" s="586"/>
    </row>
    <row r="2436" spans="20:20">
      <c r="T2436" s="586"/>
    </row>
    <row r="2437" spans="20:20">
      <c r="T2437" s="586"/>
    </row>
    <row r="2438" spans="20:20">
      <c r="T2438" s="586"/>
    </row>
    <row r="2439" spans="20:20">
      <c r="T2439" s="586"/>
    </row>
    <row r="2440" spans="20:20">
      <c r="T2440" s="586"/>
    </row>
    <row r="2441" spans="20:20">
      <c r="T2441" s="586"/>
    </row>
    <row r="2442" spans="20:20">
      <c r="T2442" s="586"/>
    </row>
    <row r="2443" spans="20:20">
      <c r="T2443" s="586"/>
    </row>
    <row r="2444" spans="20:20">
      <c r="T2444" s="586"/>
    </row>
    <row r="2445" spans="20:20">
      <c r="T2445" s="586"/>
    </row>
    <row r="2446" spans="20:20">
      <c r="T2446" s="586"/>
    </row>
    <row r="2447" spans="20:20">
      <c r="T2447" s="586"/>
    </row>
    <row r="2448" spans="20:20">
      <c r="T2448" s="586"/>
    </row>
    <row r="2449" spans="20:20">
      <c r="T2449" s="586"/>
    </row>
    <row r="2450" spans="20:20">
      <c r="T2450" s="586"/>
    </row>
    <row r="2451" spans="20:20">
      <c r="T2451" s="586"/>
    </row>
    <row r="2452" spans="20:20">
      <c r="T2452" s="586"/>
    </row>
    <row r="2453" spans="20:20">
      <c r="T2453" s="586"/>
    </row>
    <row r="2454" spans="20:20">
      <c r="T2454" s="586"/>
    </row>
    <row r="2455" spans="20:20">
      <c r="T2455" s="586"/>
    </row>
    <row r="2456" spans="20:20">
      <c r="T2456" s="586"/>
    </row>
    <row r="2457" spans="20:20">
      <c r="T2457" s="586"/>
    </row>
    <row r="2458" spans="20:20">
      <c r="T2458" s="586"/>
    </row>
    <row r="2459" spans="20:20">
      <c r="T2459" s="586"/>
    </row>
    <row r="2460" spans="20:20">
      <c r="T2460" s="586"/>
    </row>
    <row r="2461" spans="20:20">
      <c r="T2461" s="586"/>
    </row>
    <row r="2462" spans="20:20">
      <c r="T2462" s="586"/>
    </row>
    <row r="2463" spans="20:20">
      <c r="T2463" s="586"/>
    </row>
    <row r="2464" spans="20:20">
      <c r="T2464" s="586"/>
    </row>
    <row r="2465" spans="20:20">
      <c r="T2465" s="586"/>
    </row>
    <row r="2466" spans="20:20">
      <c r="T2466" s="586"/>
    </row>
    <row r="2467" spans="20:20">
      <c r="T2467" s="586"/>
    </row>
    <row r="2468" spans="20:20">
      <c r="T2468" s="586"/>
    </row>
    <row r="2469" spans="20:20">
      <c r="T2469" s="586"/>
    </row>
    <row r="2470" spans="20:20">
      <c r="T2470" s="586"/>
    </row>
    <row r="2471" spans="20:20">
      <c r="T2471" s="586"/>
    </row>
    <row r="2472" spans="20:20">
      <c r="T2472" s="586"/>
    </row>
    <row r="2473" spans="20:20">
      <c r="T2473" s="586"/>
    </row>
    <row r="2474" spans="20:20">
      <c r="T2474" s="586"/>
    </row>
    <row r="2475" spans="20:20">
      <c r="T2475" s="586"/>
    </row>
    <row r="2476" spans="20:20">
      <c r="T2476" s="586"/>
    </row>
    <row r="2477" spans="20:20">
      <c r="T2477" s="586"/>
    </row>
    <row r="2478" spans="20:20">
      <c r="T2478" s="586"/>
    </row>
    <row r="2479" spans="20:20">
      <c r="T2479" s="586"/>
    </row>
    <row r="2480" spans="20:20">
      <c r="T2480" s="586"/>
    </row>
    <row r="2481" spans="20:20">
      <c r="T2481" s="586"/>
    </row>
    <row r="2482" spans="20:20">
      <c r="T2482" s="586"/>
    </row>
    <row r="2483" spans="20:20">
      <c r="T2483" s="586"/>
    </row>
    <row r="2484" spans="20:20">
      <c r="T2484" s="586"/>
    </row>
    <row r="2485" spans="20:20">
      <c r="T2485" s="586"/>
    </row>
    <row r="2486" spans="20:20">
      <c r="T2486" s="586"/>
    </row>
    <row r="2487" spans="20:20">
      <c r="T2487" s="586"/>
    </row>
    <row r="2488" spans="20:20">
      <c r="T2488" s="586"/>
    </row>
    <row r="2489" spans="20:20">
      <c r="T2489" s="586"/>
    </row>
    <row r="2490" spans="20:20">
      <c r="T2490" s="586"/>
    </row>
    <row r="2491" spans="20:20">
      <c r="T2491" s="586"/>
    </row>
    <row r="2492" spans="20:20">
      <c r="T2492" s="586"/>
    </row>
    <row r="2493" spans="20:20">
      <c r="T2493" s="586"/>
    </row>
    <row r="2494" spans="20:20">
      <c r="T2494" s="586"/>
    </row>
    <row r="2495" spans="20:20">
      <c r="T2495" s="586"/>
    </row>
    <row r="2496" spans="20:20">
      <c r="T2496" s="586"/>
    </row>
    <row r="2497" spans="20:20">
      <c r="T2497" s="586"/>
    </row>
    <row r="2498" spans="20:20">
      <c r="T2498" s="586"/>
    </row>
    <row r="2499" spans="20:20">
      <c r="T2499" s="586"/>
    </row>
    <row r="2500" spans="20:20">
      <c r="T2500" s="586"/>
    </row>
    <row r="2501" spans="20:20">
      <c r="T2501" s="586"/>
    </row>
    <row r="2502" spans="20:20">
      <c r="T2502" s="586"/>
    </row>
    <row r="2503" spans="20:20">
      <c r="T2503" s="586"/>
    </row>
    <row r="2504" spans="20:20">
      <c r="T2504" s="586"/>
    </row>
    <row r="2505" spans="20:20">
      <c r="T2505" s="586"/>
    </row>
    <row r="2506" spans="20:20">
      <c r="T2506" s="586"/>
    </row>
    <row r="2507" spans="20:20">
      <c r="T2507" s="586"/>
    </row>
    <row r="2508" spans="20:20">
      <c r="T2508" s="586"/>
    </row>
    <row r="2509" spans="20:20">
      <c r="T2509" s="586"/>
    </row>
    <row r="2510" spans="20:20">
      <c r="T2510" s="586"/>
    </row>
    <row r="2511" spans="20:20">
      <c r="T2511" s="586"/>
    </row>
    <row r="2512" spans="20:20">
      <c r="T2512" s="586"/>
    </row>
    <row r="2513" spans="20:20">
      <c r="T2513" s="586"/>
    </row>
    <row r="2514" spans="20:20">
      <c r="T2514" s="586"/>
    </row>
    <row r="2515" spans="20:20">
      <c r="T2515" s="586"/>
    </row>
    <row r="2516" spans="20:20">
      <c r="T2516" s="586"/>
    </row>
    <row r="2517" spans="20:20">
      <c r="T2517" s="586"/>
    </row>
    <row r="2518" spans="20:20">
      <c r="T2518" s="586"/>
    </row>
    <row r="2519" spans="20:20">
      <c r="T2519" s="586"/>
    </row>
    <row r="2520" spans="20:20">
      <c r="T2520" s="586"/>
    </row>
    <row r="2521" spans="20:20">
      <c r="T2521" s="586"/>
    </row>
    <row r="2522" spans="20:20">
      <c r="T2522" s="586"/>
    </row>
    <row r="2523" spans="20:20">
      <c r="T2523" s="586"/>
    </row>
    <row r="2524" spans="20:20">
      <c r="T2524" s="586"/>
    </row>
    <row r="2525" spans="20:20">
      <c r="T2525" s="586"/>
    </row>
    <row r="2526" spans="20:20">
      <c r="T2526" s="586"/>
    </row>
    <row r="2527" spans="20:20">
      <c r="T2527" s="586"/>
    </row>
    <row r="2528" spans="20:20">
      <c r="T2528" s="586"/>
    </row>
    <row r="2529" spans="20:20">
      <c r="T2529" s="586"/>
    </row>
    <row r="2530" spans="20:20">
      <c r="T2530" s="586"/>
    </row>
    <row r="2531" spans="20:20">
      <c r="T2531" s="586"/>
    </row>
    <row r="2532" spans="20:20">
      <c r="T2532" s="586"/>
    </row>
    <row r="2533" spans="20:20">
      <c r="T2533" s="586"/>
    </row>
    <row r="2534" spans="20:20">
      <c r="T2534" s="586"/>
    </row>
    <row r="2535" spans="20:20">
      <c r="T2535" s="586"/>
    </row>
    <row r="2536" spans="20:20">
      <c r="T2536" s="586"/>
    </row>
    <row r="2537" spans="20:20">
      <c r="T2537" s="586"/>
    </row>
    <row r="2538" spans="20:20">
      <c r="T2538" s="586"/>
    </row>
    <row r="2539" spans="20:20">
      <c r="T2539" s="586"/>
    </row>
    <row r="2540" spans="20:20">
      <c r="T2540" s="586"/>
    </row>
    <row r="2541" spans="20:20">
      <c r="T2541" s="586"/>
    </row>
    <row r="2542" spans="20:20">
      <c r="T2542" s="586"/>
    </row>
    <row r="2543" spans="20:20">
      <c r="T2543" s="586"/>
    </row>
    <row r="2544" spans="20:20">
      <c r="T2544" s="586"/>
    </row>
    <row r="2545" spans="20:20">
      <c r="T2545" s="586"/>
    </row>
    <row r="2546" spans="20:20">
      <c r="T2546" s="586"/>
    </row>
    <row r="2547" spans="20:20">
      <c r="T2547" s="586"/>
    </row>
    <row r="2548" spans="20:20">
      <c r="T2548" s="586"/>
    </row>
    <row r="2549" spans="20:20">
      <c r="T2549" s="586"/>
    </row>
    <row r="2550" spans="20:20">
      <c r="T2550" s="586"/>
    </row>
    <row r="2551" spans="20:20">
      <c r="T2551" s="586"/>
    </row>
    <row r="2552" spans="20:20">
      <c r="T2552" s="586"/>
    </row>
    <row r="2553" spans="20:20">
      <c r="T2553" s="586"/>
    </row>
    <row r="2554" spans="20:20">
      <c r="T2554" s="586"/>
    </row>
    <row r="2555" spans="20:20">
      <c r="T2555" s="586"/>
    </row>
    <row r="2556" spans="20:20">
      <c r="T2556" s="586"/>
    </row>
    <row r="2557" spans="20:20">
      <c r="T2557" s="586"/>
    </row>
    <row r="2558" spans="20:20">
      <c r="T2558" s="586"/>
    </row>
    <row r="2559" spans="20:20">
      <c r="T2559" s="586"/>
    </row>
    <row r="2560" spans="20:20">
      <c r="T2560" s="586"/>
    </row>
    <row r="2561" spans="20:20">
      <c r="T2561" s="586"/>
    </row>
    <row r="2562" spans="20:20">
      <c r="T2562" s="586"/>
    </row>
    <row r="2563" spans="20:20">
      <c r="T2563" s="586"/>
    </row>
    <row r="2564" spans="20:20">
      <c r="T2564" s="586"/>
    </row>
    <row r="2565" spans="20:20">
      <c r="T2565" s="586"/>
    </row>
    <row r="2566" spans="20:20">
      <c r="T2566" s="586"/>
    </row>
    <row r="2567" spans="20:20">
      <c r="T2567" s="586"/>
    </row>
    <row r="2568" spans="20:20">
      <c r="T2568" s="586"/>
    </row>
    <row r="2569" spans="20:20">
      <c r="T2569" s="586"/>
    </row>
    <row r="2570" spans="20:20">
      <c r="T2570" s="586"/>
    </row>
    <row r="2571" spans="20:20">
      <c r="T2571" s="586"/>
    </row>
    <row r="2572" spans="20:20">
      <c r="T2572" s="586"/>
    </row>
    <row r="2573" spans="20:20">
      <c r="T2573" s="586"/>
    </row>
    <row r="2574" spans="20:20">
      <c r="T2574" s="586"/>
    </row>
    <row r="2575" spans="20:20">
      <c r="T2575" s="586"/>
    </row>
    <row r="2576" spans="20:20">
      <c r="T2576" s="586"/>
    </row>
    <row r="2577" spans="20:20">
      <c r="T2577" s="586"/>
    </row>
    <row r="2578" spans="20:20">
      <c r="T2578" s="586"/>
    </row>
    <row r="2579" spans="20:20">
      <c r="T2579" s="586"/>
    </row>
    <row r="2580" spans="20:20">
      <c r="T2580" s="586"/>
    </row>
    <row r="2581" spans="20:20">
      <c r="T2581" s="586"/>
    </row>
    <row r="2582" spans="20:20">
      <c r="T2582" s="586"/>
    </row>
    <row r="2583" spans="20:20">
      <c r="T2583" s="586"/>
    </row>
    <row r="2584" spans="20:20">
      <c r="T2584" s="586"/>
    </row>
    <row r="2585" spans="20:20">
      <c r="T2585" s="586"/>
    </row>
    <row r="2586" spans="20:20">
      <c r="T2586" s="586"/>
    </row>
    <row r="2587" spans="20:20">
      <c r="T2587" s="586"/>
    </row>
    <row r="2588" spans="20:20">
      <c r="T2588" s="586"/>
    </row>
    <row r="2589" spans="20:20">
      <c r="T2589" s="586"/>
    </row>
    <row r="2590" spans="20:20">
      <c r="T2590" s="586"/>
    </row>
    <row r="2591" spans="20:20">
      <c r="T2591" s="586"/>
    </row>
    <row r="2592" spans="20:20">
      <c r="T2592" s="586"/>
    </row>
    <row r="2593" spans="20:20">
      <c r="T2593" s="586"/>
    </row>
    <row r="2594" spans="20:20">
      <c r="T2594" s="586"/>
    </row>
    <row r="2595" spans="20:20">
      <c r="T2595" s="586"/>
    </row>
    <row r="2596" spans="20:20">
      <c r="T2596" s="586"/>
    </row>
    <row r="2597" spans="20:20">
      <c r="T2597" s="586"/>
    </row>
    <row r="2598" spans="20:20">
      <c r="T2598" s="586"/>
    </row>
    <row r="2599" spans="20:20">
      <c r="T2599" s="586"/>
    </row>
    <row r="2600" spans="20:20">
      <c r="T2600" s="586"/>
    </row>
    <row r="2601" spans="20:20">
      <c r="T2601" s="586"/>
    </row>
    <row r="2602" spans="20:20">
      <c r="T2602" s="586"/>
    </row>
    <row r="2603" spans="20:20">
      <c r="T2603" s="586"/>
    </row>
    <row r="2604" spans="20:20">
      <c r="T2604" s="586"/>
    </row>
    <row r="2605" spans="20:20">
      <c r="T2605" s="586"/>
    </row>
    <row r="2606" spans="20:20">
      <c r="T2606" s="586"/>
    </row>
    <row r="2607" spans="20:20">
      <c r="T2607" s="586"/>
    </row>
    <row r="2608" spans="20:20">
      <c r="T2608" s="586"/>
    </row>
    <row r="2609" spans="20:20">
      <c r="T2609" s="586"/>
    </row>
    <row r="2610" spans="20:20">
      <c r="T2610" s="586"/>
    </row>
    <row r="2611" spans="20:20">
      <c r="T2611" s="586"/>
    </row>
    <row r="2612" spans="20:20">
      <c r="T2612" s="586"/>
    </row>
    <row r="2613" spans="20:20">
      <c r="T2613" s="586"/>
    </row>
    <row r="2614" spans="20:20">
      <c r="T2614" s="586"/>
    </row>
    <row r="2615" spans="20:20">
      <c r="T2615" s="586"/>
    </row>
    <row r="2616" spans="20:20">
      <c r="T2616" s="586"/>
    </row>
    <row r="2617" spans="20:20">
      <c r="T2617" s="586"/>
    </row>
    <row r="2618" spans="20:20">
      <c r="T2618" s="586"/>
    </row>
    <row r="2619" spans="20:20">
      <c r="T2619" s="586"/>
    </row>
    <row r="2620" spans="20:20">
      <c r="T2620" s="586"/>
    </row>
    <row r="2621" spans="20:20">
      <c r="T2621" s="586"/>
    </row>
    <row r="2622" spans="20:20">
      <c r="T2622" s="586"/>
    </row>
    <row r="2623" spans="20:20">
      <c r="T2623" s="586"/>
    </row>
    <row r="2624" spans="20:20">
      <c r="T2624" s="586"/>
    </row>
    <row r="2625" spans="20:20">
      <c r="T2625" s="586"/>
    </row>
    <row r="2626" spans="20:20">
      <c r="T2626" s="586"/>
    </row>
    <row r="2627" spans="20:20">
      <c r="T2627" s="586"/>
    </row>
    <row r="2628" spans="20:20">
      <c r="T2628" s="586"/>
    </row>
    <row r="2629" spans="20:20">
      <c r="T2629" s="586"/>
    </row>
    <row r="2630" spans="20:20">
      <c r="T2630" s="586"/>
    </row>
    <row r="2631" spans="20:20">
      <c r="T2631" s="586"/>
    </row>
    <row r="2632" spans="20:20">
      <c r="T2632" s="586"/>
    </row>
    <row r="2633" spans="20:20">
      <c r="T2633" s="586"/>
    </row>
    <row r="2634" spans="20:20">
      <c r="T2634" s="586"/>
    </row>
    <row r="2635" spans="20:20">
      <c r="T2635" s="586"/>
    </row>
    <row r="2636" spans="20:20">
      <c r="T2636" s="586"/>
    </row>
    <row r="2637" spans="20:20">
      <c r="T2637" s="586"/>
    </row>
    <row r="2638" spans="20:20">
      <c r="T2638" s="586"/>
    </row>
    <row r="2639" spans="20:20">
      <c r="T2639" s="586"/>
    </row>
    <row r="2640" spans="20:20">
      <c r="T2640" s="586"/>
    </row>
    <row r="2641" spans="20:20">
      <c r="T2641" s="586"/>
    </row>
    <row r="2642" spans="20:20">
      <c r="T2642" s="586"/>
    </row>
    <row r="2643" spans="20:20">
      <c r="T2643" s="586"/>
    </row>
    <row r="2644" spans="20:20">
      <c r="T2644" s="586"/>
    </row>
    <row r="2645" spans="20:20">
      <c r="T2645" s="586"/>
    </row>
    <row r="2646" spans="20:20">
      <c r="T2646" s="586"/>
    </row>
    <row r="2647" spans="20:20">
      <c r="T2647" s="586"/>
    </row>
    <row r="2648" spans="20:20">
      <c r="T2648" s="586"/>
    </row>
    <row r="2649" spans="20:20">
      <c r="T2649" s="586"/>
    </row>
    <row r="2650" spans="20:20">
      <c r="T2650" s="586"/>
    </row>
    <row r="2651" spans="20:20">
      <c r="T2651" s="586"/>
    </row>
    <row r="2652" spans="20:20">
      <c r="T2652" s="586"/>
    </row>
    <row r="2653" spans="20:20">
      <c r="T2653" s="586"/>
    </row>
    <row r="2654" spans="20:20">
      <c r="T2654" s="586"/>
    </row>
    <row r="2655" spans="20:20">
      <c r="T2655" s="586"/>
    </row>
    <row r="2656" spans="20:20">
      <c r="T2656" s="586"/>
    </row>
    <row r="2657" spans="20:20">
      <c r="T2657" s="586"/>
    </row>
    <row r="2658" spans="20:20">
      <c r="T2658" s="586"/>
    </row>
    <row r="2659" spans="20:20">
      <c r="T2659" s="586"/>
    </row>
    <row r="2660" spans="20:20">
      <c r="T2660" s="586"/>
    </row>
    <row r="2661" spans="20:20">
      <c r="T2661" s="586"/>
    </row>
    <row r="2662" spans="20:20">
      <c r="T2662" s="586"/>
    </row>
    <row r="2663" spans="20:20">
      <c r="T2663" s="586"/>
    </row>
    <row r="2664" spans="20:20">
      <c r="T2664" s="586"/>
    </row>
    <row r="2665" spans="20:20">
      <c r="T2665" s="586"/>
    </row>
    <row r="2666" spans="20:20">
      <c r="T2666" s="586"/>
    </row>
    <row r="2667" spans="20:20">
      <c r="T2667" s="586"/>
    </row>
    <row r="2668" spans="20:20">
      <c r="T2668" s="586"/>
    </row>
    <row r="2669" spans="20:20">
      <c r="T2669" s="586"/>
    </row>
    <row r="2670" spans="20:20">
      <c r="T2670" s="586"/>
    </row>
    <row r="2671" spans="20:20">
      <c r="T2671" s="586"/>
    </row>
    <row r="2672" spans="20:20">
      <c r="T2672" s="586"/>
    </row>
    <row r="2673" spans="20:20">
      <c r="T2673" s="586"/>
    </row>
    <row r="2674" spans="20:20">
      <c r="T2674" s="586"/>
    </row>
    <row r="2675" spans="20:20">
      <c r="T2675" s="586"/>
    </row>
    <row r="2676" spans="20:20">
      <c r="T2676" s="586"/>
    </row>
    <row r="2677" spans="20:20">
      <c r="T2677" s="586"/>
    </row>
    <row r="2678" spans="20:20">
      <c r="T2678" s="586"/>
    </row>
    <row r="2679" spans="20:20">
      <c r="T2679" s="586"/>
    </row>
    <row r="2680" spans="20:20">
      <c r="T2680" s="586"/>
    </row>
    <row r="2681" spans="20:20">
      <c r="T2681" s="586"/>
    </row>
    <row r="2682" spans="20:20">
      <c r="T2682" s="586"/>
    </row>
    <row r="2683" spans="20:20">
      <c r="T2683" s="586"/>
    </row>
    <row r="2684" spans="20:20">
      <c r="T2684" s="586"/>
    </row>
    <row r="2685" spans="20:20">
      <c r="T2685" s="586"/>
    </row>
    <row r="2686" spans="20:20">
      <c r="T2686" s="586"/>
    </row>
    <row r="2687" spans="20:20">
      <c r="T2687" s="586"/>
    </row>
    <row r="2688" spans="20:20">
      <c r="T2688" s="586"/>
    </row>
    <row r="2689" spans="20:20">
      <c r="T2689" s="586"/>
    </row>
    <row r="2690" spans="20:20">
      <c r="T2690" s="586"/>
    </row>
    <row r="2691" spans="20:20">
      <c r="T2691" s="586"/>
    </row>
    <row r="2692" spans="20:20">
      <c r="T2692" s="586"/>
    </row>
    <row r="2693" spans="20:20">
      <c r="T2693" s="586"/>
    </row>
    <row r="2694" spans="20:20">
      <c r="T2694" s="586"/>
    </row>
    <row r="2695" spans="20:20">
      <c r="T2695" s="586"/>
    </row>
    <row r="2696" spans="20:20">
      <c r="T2696" s="586"/>
    </row>
    <row r="2697" spans="20:20">
      <c r="T2697" s="586"/>
    </row>
    <row r="2698" spans="20:20">
      <c r="T2698" s="586"/>
    </row>
    <row r="2699" spans="20:20">
      <c r="T2699" s="586"/>
    </row>
    <row r="2700" spans="20:20">
      <c r="T2700" s="586"/>
    </row>
    <row r="2701" spans="20:20">
      <c r="T2701" s="586"/>
    </row>
    <row r="2702" spans="20:20">
      <c r="T2702" s="586"/>
    </row>
    <row r="2703" spans="20:20">
      <c r="T2703" s="586"/>
    </row>
    <row r="2704" spans="20:20">
      <c r="T2704" s="586"/>
    </row>
    <row r="2705" spans="20:20">
      <c r="T2705" s="586"/>
    </row>
    <row r="2706" spans="20:20">
      <c r="T2706" s="586"/>
    </row>
    <row r="2707" spans="20:20">
      <c r="T2707" s="586"/>
    </row>
    <row r="2708" spans="20:20">
      <c r="T2708" s="586"/>
    </row>
    <row r="2709" spans="20:20">
      <c r="T2709" s="586"/>
    </row>
    <row r="2710" spans="20:20">
      <c r="T2710" s="586"/>
    </row>
    <row r="2711" spans="20:20">
      <c r="T2711" s="586"/>
    </row>
    <row r="2712" spans="20:20">
      <c r="T2712" s="586"/>
    </row>
    <row r="2713" spans="20:20">
      <c r="T2713" s="586"/>
    </row>
    <row r="2714" spans="20:20">
      <c r="T2714" s="586"/>
    </row>
    <row r="2715" spans="20:20">
      <c r="T2715" s="586"/>
    </row>
    <row r="2716" spans="20:20">
      <c r="T2716" s="586"/>
    </row>
    <row r="2717" spans="20:20">
      <c r="T2717" s="586"/>
    </row>
    <row r="2718" spans="20:20">
      <c r="T2718" s="586"/>
    </row>
    <row r="2719" spans="20:20">
      <c r="T2719" s="586"/>
    </row>
    <row r="2720" spans="20:20">
      <c r="T2720" s="586"/>
    </row>
    <row r="2721" spans="20:20">
      <c r="T2721" s="586"/>
    </row>
    <row r="2722" spans="20:20">
      <c r="T2722" s="586"/>
    </row>
    <row r="2723" spans="20:20">
      <c r="T2723" s="586"/>
    </row>
    <row r="2724" spans="20:20">
      <c r="T2724" s="586"/>
    </row>
    <row r="2725" spans="20:20">
      <c r="T2725" s="586"/>
    </row>
    <row r="2726" spans="20:20">
      <c r="T2726" s="586"/>
    </row>
    <row r="2727" spans="20:20">
      <c r="T2727" s="586"/>
    </row>
    <row r="2728" spans="20:20">
      <c r="T2728" s="586"/>
    </row>
    <row r="2729" spans="20:20">
      <c r="T2729" s="586"/>
    </row>
    <row r="2730" spans="20:20">
      <c r="T2730" s="586"/>
    </row>
    <row r="2731" spans="20:20">
      <c r="T2731" s="586"/>
    </row>
    <row r="2732" spans="20:20">
      <c r="T2732" s="586"/>
    </row>
    <row r="2733" spans="20:20">
      <c r="T2733" s="586"/>
    </row>
    <row r="2734" spans="20:20">
      <c r="T2734" s="586"/>
    </row>
    <row r="2735" spans="20:20">
      <c r="T2735" s="586"/>
    </row>
    <row r="2736" spans="20:20">
      <c r="T2736" s="586"/>
    </row>
    <row r="2737" spans="20:20">
      <c r="T2737" s="586"/>
    </row>
    <row r="2738" spans="20:20">
      <c r="T2738" s="586"/>
    </row>
    <row r="2739" spans="20:20">
      <c r="T2739" s="586"/>
    </row>
    <row r="2740" spans="20:20">
      <c r="T2740" s="586"/>
    </row>
    <row r="2741" spans="20:20">
      <c r="T2741" s="586"/>
    </row>
    <row r="2742" spans="20:20">
      <c r="T2742" s="586"/>
    </row>
    <row r="2743" spans="20:20">
      <c r="T2743" s="586"/>
    </row>
    <row r="2744" spans="20:20">
      <c r="T2744" s="586"/>
    </row>
    <row r="2745" spans="20:20">
      <c r="T2745" s="586"/>
    </row>
    <row r="2746" spans="20:20">
      <c r="T2746" s="586"/>
    </row>
    <row r="2747" spans="20:20">
      <c r="T2747" s="586"/>
    </row>
    <row r="2748" spans="20:20">
      <c r="T2748" s="586"/>
    </row>
    <row r="2749" spans="20:20">
      <c r="T2749" s="586"/>
    </row>
    <row r="2750" spans="20:20">
      <c r="T2750" s="586"/>
    </row>
    <row r="2751" spans="20:20">
      <c r="T2751" s="586"/>
    </row>
    <row r="2752" spans="20:20">
      <c r="T2752" s="586"/>
    </row>
    <row r="2753" spans="20:20">
      <c r="T2753" s="586"/>
    </row>
    <row r="2754" spans="20:20">
      <c r="T2754" s="586"/>
    </row>
    <row r="2755" spans="20:20">
      <c r="T2755" s="586"/>
    </row>
    <row r="2756" spans="20:20">
      <c r="T2756" s="586"/>
    </row>
    <row r="2757" spans="20:20">
      <c r="T2757" s="586"/>
    </row>
    <row r="2758" spans="20:20">
      <c r="T2758" s="586"/>
    </row>
    <row r="2759" spans="20:20">
      <c r="T2759" s="586"/>
    </row>
    <row r="2760" spans="20:20">
      <c r="T2760" s="586"/>
    </row>
    <row r="2761" spans="20:20">
      <c r="T2761" s="586"/>
    </row>
    <row r="2762" spans="20:20">
      <c r="T2762" s="586"/>
    </row>
    <row r="2763" spans="20:20">
      <c r="T2763" s="586"/>
    </row>
    <row r="2764" spans="20:20">
      <c r="T2764" s="586"/>
    </row>
    <row r="2765" spans="20:20">
      <c r="T2765" s="586"/>
    </row>
    <row r="2766" spans="20:20">
      <c r="T2766" s="586"/>
    </row>
    <row r="2767" spans="20:20">
      <c r="T2767" s="586"/>
    </row>
    <row r="2768" spans="20:20">
      <c r="T2768" s="586"/>
    </row>
    <row r="2769" spans="20:20">
      <c r="T2769" s="586"/>
    </row>
    <row r="2770" spans="20:20">
      <c r="T2770" s="586"/>
    </row>
    <row r="2771" spans="20:20">
      <c r="T2771" s="586"/>
    </row>
    <row r="2772" spans="20:20">
      <c r="T2772" s="586"/>
    </row>
    <row r="2773" spans="20:20">
      <c r="T2773" s="586"/>
    </row>
    <row r="2774" spans="20:20">
      <c r="T2774" s="586"/>
    </row>
    <row r="2775" spans="20:20">
      <c r="T2775" s="586"/>
    </row>
    <row r="2776" spans="20:20">
      <c r="T2776" s="586"/>
    </row>
    <row r="2777" spans="20:20">
      <c r="T2777" s="586"/>
    </row>
    <row r="2778" spans="20:20">
      <c r="T2778" s="586"/>
    </row>
    <row r="2779" spans="20:20">
      <c r="T2779" s="586"/>
    </row>
    <row r="2780" spans="20:20">
      <c r="T2780" s="586"/>
    </row>
    <row r="2781" spans="20:20">
      <c r="T2781" s="586"/>
    </row>
    <row r="2782" spans="20:20">
      <c r="T2782" s="586"/>
    </row>
    <row r="2783" spans="20:20">
      <c r="T2783" s="586"/>
    </row>
    <row r="2784" spans="20:20">
      <c r="T2784" s="586"/>
    </row>
    <row r="2785" spans="20:20">
      <c r="T2785" s="586"/>
    </row>
    <row r="2786" spans="20:20">
      <c r="T2786" s="586"/>
    </row>
    <row r="2787" spans="20:20">
      <c r="T2787" s="586"/>
    </row>
    <row r="2788" spans="20:20">
      <c r="T2788" s="586"/>
    </row>
    <row r="2789" spans="20:20">
      <c r="T2789" s="586"/>
    </row>
    <row r="2790" spans="20:20">
      <c r="T2790" s="586"/>
    </row>
    <row r="2791" spans="20:20">
      <c r="T2791" s="586"/>
    </row>
    <row r="2792" spans="20:20">
      <c r="T2792" s="586"/>
    </row>
    <row r="2793" spans="20:20">
      <c r="T2793" s="586"/>
    </row>
    <row r="2794" spans="20:20">
      <c r="T2794" s="586"/>
    </row>
    <row r="2795" spans="20:20">
      <c r="T2795" s="586"/>
    </row>
    <row r="2796" spans="20:20">
      <c r="T2796" s="586"/>
    </row>
    <row r="2797" spans="20:20">
      <c r="T2797" s="586"/>
    </row>
    <row r="2798" spans="20:20">
      <c r="T2798" s="586"/>
    </row>
    <row r="2799" spans="20:20">
      <c r="T2799" s="586"/>
    </row>
    <row r="2800" spans="20:20">
      <c r="T2800" s="586"/>
    </row>
    <row r="2801" spans="20:20">
      <c r="T2801" s="586"/>
    </row>
    <row r="2802" spans="20:20">
      <c r="T2802" s="586"/>
    </row>
    <row r="2803" spans="20:20">
      <c r="T2803" s="586"/>
    </row>
    <row r="2804" spans="20:20">
      <c r="T2804" s="586"/>
    </row>
    <row r="2805" spans="20:20">
      <c r="T2805" s="586"/>
    </row>
    <row r="2806" spans="20:20">
      <c r="T2806" s="586"/>
    </row>
    <row r="2807" spans="20:20">
      <c r="T2807" s="586"/>
    </row>
    <row r="2808" spans="20:20">
      <c r="T2808" s="586"/>
    </row>
    <row r="2809" spans="20:20">
      <c r="T2809" s="586"/>
    </row>
    <row r="2810" spans="20:20">
      <c r="T2810" s="586"/>
    </row>
    <row r="2811" spans="20:20">
      <c r="T2811" s="586"/>
    </row>
    <row r="2812" spans="20:20">
      <c r="T2812" s="586"/>
    </row>
    <row r="2813" spans="20:20">
      <c r="T2813" s="586"/>
    </row>
    <row r="2814" spans="20:20">
      <c r="T2814" s="586"/>
    </row>
    <row r="2815" spans="20:20">
      <c r="T2815" s="586"/>
    </row>
    <row r="2816" spans="20:20">
      <c r="T2816" s="586"/>
    </row>
    <row r="2817" spans="20:20">
      <c r="T2817" s="586"/>
    </row>
    <row r="2818" spans="20:20">
      <c r="T2818" s="586"/>
    </row>
    <row r="2819" spans="20:20">
      <c r="T2819" s="586"/>
    </row>
    <row r="2820" spans="20:20">
      <c r="T2820" s="586"/>
    </row>
    <row r="2821" spans="20:20">
      <c r="T2821" s="586"/>
    </row>
    <row r="2822" spans="20:20">
      <c r="T2822" s="586"/>
    </row>
    <row r="2823" spans="20:20">
      <c r="T2823" s="586"/>
    </row>
    <row r="2824" spans="20:20">
      <c r="T2824" s="586"/>
    </row>
    <row r="2825" spans="20:20">
      <c r="T2825" s="586"/>
    </row>
    <row r="2826" spans="20:20">
      <c r="T2826" s="586"/>
    </row>
    <row r="2827" spans="20:20">
      <c r="T2827" s="586"/>
    </row>
    <row r="2828" spans="20:20">
      <c r="T2828" s="586"/>
    </row>
    <row r="2829" spans="20:20">
      <c r="T2829" s="586"/>
    </row>
    <row r="2830" spans="20:20">
      <c r="T2830" s="586"/>
    </row>
    <row r="2831" spans="20:20">
      <c r="T2831" s="586"/>
    </row>
    <row r="2832" spans="20:20">
      <c r="T2832" s="586"/>
    </row>
    <row r="2833" spans="20:20">
      <c r="T2833" s="586"/>
    </row>
    <row r="2834" spans="20:20">
      <c r="T2834" s="586"/>
    </row>
    <row r="2835" spans="20:20">
      <c r="T2835" s="586"/>
    </row>
    <row r="2836" spans="20:20">
      <c r="T2836" s="586"/>
    </row>
    <row r="2837" spans="20:20">
      <c r="T2837" s="586"/>
    </row>
    <row r="2838" spans="20:20">
      <c r="T2838" s="586"/>
    </row>
    <row r="2839" spans="20:20">
      <c r="T2839" s="586"/>
    </row>
    <row r="2840" spans="20:20">
      <c r="T2840" s="586"/>
    </row>
    <row r="2841" spans="20:20">
      <c r="T2841" s="586"/>
    </row>
    <row r="2842" spans="20:20">
      <c r="T2842" s="586"/>
    </row>
    <row r="2843" spans="20:20">
      <c r="T2843" s="586"/>
    </row>
    <row r="2844" spans="20:20">
      <c r="T2844" s="586"/>
    </row>
    <row r="2845" spans="20:20">
      <c r="T2845" s="586"/>
    </row>
    <row r="2846" spans="20:20">
      <c r="T2846" s="586"/>
    </row>
    <row r="2847" spans="20:20">
      <c r="T2847" s="586"/>
    </row>
    <row r="2848" spans="20:20">
      <c r="T2848" s="586"/>
    </row>
    <row r="2849" spans="20:20">
      <c r="T2849" s="586"/>
    </row>
    <row r="2850" spans="20:20">
      <c r="T2850" s="586"/>
    </row>
    <row r="2851" spans="20:20">
      <c r="T2851" s="586"/>
    </row>
    <row r="2852" spans="20:20">
      <c r="T2852" s="586"/>
    </row>
    <row r="2853" spans="20:20">
      <c r="T2853" s="586"/>
    </row>
    <row r="2854" spans="20:20">
      <c r="T2854" s="586"/>
    </row>
    <row r="2855" spans="20:20">
      <c r="T2855" s="586"/>
    </row>
    <row r="2856" spans="20:20">
      <c r="T2856" s="586"/>
    </row>
    <row r="2857" spans="20:20">
      <c r="T2857" s="586"/>
    </row>
    <row r="2858" spans="20:20">
      <c r="T2858" s="586"/>
    </row>
    <row r="2859" spans="20:20">
      <c r="T2859" s="586"/>
    </row>
    <row r="2860" spans="20:20">
      <c r="T2860" s="586"/>
    </row>
    <row r="2861" spans="20:20">
      <c r="T2861" s="586"/>
    </row>
    <row r="2862" spans="20:20">
      <c r="T2862" s="586"/>
    </row>
    <row r="2863" spans="20:20">
      <c r="T2863" s="586"/>
    </row>
    <row r="2864" spans="20:20">
      <c r="T2864" s="586"/>
    </row>
    <row r="2865" spans="20:20">
      <c r="T2865" s="586"/>
    </row>
    <row r="2866" spans="20:20">
      <c r="T2866" s="586"/>
    </row>
    <row r="2867" spans="20:20">
      <c r="T2867" s="586"/>
    </row>
    <row r="2868" spans="20:20">
      <c r="T2868" s="586"/>
    </row>
    <row r="2869" spans="20:20">
      <c r="T2869" s="586"/>
    </row>
    <row r="2870" spans="20:20">
      <c r="T2870" s="586"/>
    </row>
    <row r="2871" spans="20:20">
      <c r="T2871" s="586"/>
    </row>
    <row r="2872" spans="20:20">
      <c r="T2872" s="586"/>
    </row>
    <row r="2873" spans="20:20">
      <c r="T2873" s="586"/>
    </row>
    <row r="2874" spans="20:20">
      <c r="T2874" s="586"/>
    </row>
    <row r="2875" spans="20:20">
      <c r="T2875" s="586"/>
    </row>
    <row r="2876" spans="20:20">
      <c r="T2876" s="586"/>
    </row>
    <row r="2877" spans="20:20">
      <c r="T2877" s="586"/>
    </row>
    <row r="2878" spans="20:20">
      <c r="T2878" s="586"/>
    </row>
    <row r="2879" spans="20:20">
      <c r="T2879" s="586"/>
    </row>
    <row r="2880" spans="20:20">
      <c r="T2880" s="586"/>
    </row>
    <row r="2881" spans="20:20">
      <c r="T2881" s="586"/>
    </row>
    <row r="2882" spans="20:20">
      <c r="T2882" s="586"/>
    </row>
    <row r="2883" spans="20:20">
      <c r="T2883" s="586"/>
    </row>
    <row r="2884" spans="20:20">
      <c r="T2884" s="586"/>
    </row>
    <row r="2885" spans="20:20">
      <c r="T2885" s="586"/>
    </row>
    <row r="2886" spans="20:20">
      <c r="T2886" s="586"/>
    </row>
    <row r="2887" spans="20:20">
      <c r="T2887" s="586"/>
    </row>
    <row r="2888" spans="20:20">
      <c r="T2888" s="586"/>
    </row>
    <row r="2889" spans="20:20">
      <c r="T2889" s="586"/>
    </row>
    <row r="2890" spans="20:20">
      <c r="T2890" s="586"/>
    </row>
    <row r="2891" spans="20:20">
      <c r="T2891" s="586"/>
    </row>
    <row r="2892" spans="20:20">
      <c r="T2892" s="586"/>
    </row>
    <row r="2893" spans="20:20">
      <c r="T2893" s="586"/>
    </row>
    <row r="2894" spans="20:20">
      <c r="T2894" s="586"/>
    </row>
    <row r="2895" spans="20:20">
      <c r="T2895" s="586"/>
    </row>
    <row r="2896" spans="20:20">
      <c r="T2896" s="586"/>
    </row>
    <row r="2897" spans="20:20">
      <c r="T2897" s="586"/>
    </row>
    <row r="2898" spans="20:20">
      <c r="T2898" s="586"/>
    </row>
    <row r="2899" spans="20:20">
      <c r="T2899" s="586"/>
    </row>
    <row r="2900" spans="20:20">
      <c r="T2900" s="586"/>
    </row>
    <row r="2901" spans="20:20">
      <c r="T2901" s="586"/>
    </row>
    <row r="2902" spans="20:20">
      <c r="T2902" s="586"/>
    </row>
    <row r="2903" spans="20:20">
      <c r="T2903" s="586"/>
    </row>
    <row r="2904" spans="20:20">
      <c r="T2904" s="586"/>
    </row>
    <row r="2905" spans="20:20">
      <c r="T2905" s="586"/>
    </row>
    <row r="2906" spans="20:20">
      <c r="T2906" s="586"/>
    </row>
    <row r="2907" spans="20:20">
      <c r="T2907" s="586"/>
    </row>
    <row r="2908" spans="20:20">
      <c r="T2908" s="586"/>
    </row>
    <row r="2909" spans="20:20">
      <c r="T2909" s="586"/>
    </row>
    <row r="2910" spans="20:20">
      <c r="T2910" s="586"/>
    </row>
    <row r="2911" spans="20:20">
      <c r="T2911" s="586"/>
    </row>
    <row r="2912" spans="20:20">
      <c r="T2912" s="586"/>
    </row>
    <row r="2913" spans="20:20">
      <c r="T2913" s="586"/>
    </row>
    <row r="2914" spans="20:20">
      <c r="T2914" s="586"/>
    </row>
    <row r="2915" spans="20:20">
      <c r="T2915" s="586"/>
    </row>
    <row r="2916" spans="20:20">
      <c r="T2916" s="586"/>
    </row>
    <row r="2917" spans="20:20">
      <c r="T2917" s="586"/>
    </row>
    <row r="2918" spans="20:20">
      <c r="T2918" s="586"/>
    </row>
    <row r="2919" spans="20:20">
      <c r="T2919" s="586"/>
    </row>
    <row r="2920" spans="20:20">
      <c r="T2920" s="586"/>
    </row>
    <row r="2921" spans="20:20">
      <c r="T2921" s="586"/>
    </row>
    <row r="2922" spans="20:20">
      <c r="T2922" s="586"/>
    </row>
    <row r="2923" spans="20:20">
      <c r="T2923" s="586"/>
    </row>
    <row r="2924" spans="20:20">
      <c r="T2924" s="586"/>
    </row>
    <row r="2925" spans="20:20">
      <c r="T2925" s="586"/>
    </row>
    <row r="2926" spans="20:20">
      <c r="T2926" s="586"/>
    </row>
    <row r="2927" spans="20:20">
      <c r="T2927" s="586"/>
    </row>
    <row r="2928" spans="20:20">
      <c r="T2928" s="586"/>
    </row>
    <row r="2929" spans="20:20">
      <c r="T2929" s="586"/>
    </row>
    <row r="2930" spans="20:20">
      <c r="T2930" s="586"/>
    </row>
    <row r="2931" spans="20:20">
      <c r="T2931" s="586"/>
    </row>
    <row r="2932" spans="20:20">
      <c r="T2932" s="586"/>
    </row>
    <row r="2933" spans="20:20">
      <c r="T2933" s="586"/>
    </row>
    <row r="2934" spans="20:20">
      <c r="T2934" s="586"/>
    </row>
    <row r="2935" spans="20:20">
      <c r="T2935" s="586"/>
    </row>
    <row r="2936" spans="20:20">
      <c r="T2936" s="586"/>
    </row>
    <row r="2937" spans="20:20">
      <c r="T2937" s="586"/>
    </row>
    <row r="2938" spans="20:20">
      <c r="T2938" s="586"/>
    </row>
    <row r="2939" spans="20:20">
      <c r="T2939" s="586"/>
    </row>
    <row r="2940" spans="20:20">
      <c r="T2940" s="586"/>
    </row>
    <row r="2941" spans="20:20">
      <c r="T2941" s="586"/>
    </row>
    <row r="2942" spans="20:20">
      <c r="T2942" s="586"/>
    </row>
    <row r="2943" spans="20:20">
      <c r="T2943" s="586"/>
    </row>
    <row r="2944" spans="20:20">
      <c r="T2944" s="586"/>
    </row>
    <row r="2945" spans="20:20">
      <c r="T2945" s="586"/>
    </row>
    <row r="2946" spans="20:20">
      <c r="T2946" s="586"/>
    </row>
    <row r="2947" spans="20:20">
      <c r="T2947" s="586"/>
    </row>
    <row r="2948" spans="20:20">
      <c r="T2948" s="586"/>
    </row>
    <row r="2949" spans="20:20">
      <c r="T2949" s="586"/>
    </row>
    <row r="2950" spans="20:20">
      <c r="T2950" s="586"/>
    </row>
    <row r="2951" spans="20:20">
      <c r="T2951" s="586"/>
    </row>
    <row r="2952" spans="20:20">
      <c r="T2952" s="586"/>
    </row>
    <row r="2953" spans="20:20">
      <c r="T2953" s="586"/>
    </row>
    <row r="2954" spans="20:20">
      <c r="T2954" s="586"/>
    </row>
    <row r="2955" spans="20:20">
      <c r="T2955" s="586"/>
    </row>
    <row r="2956" spans="20:20">
      <c r="T2956" s="586"/>
    </row>
    <row r="2957" spans="20:20">
      <c r="T2957" s="586"/>
    </row>
    <row r="2958" spans="20:20">
      <c r="T2958" s="586"/>
    </row>
    <row r="2959" spans="20:20">
      <c r="T2959" s="586"/>
    </row>
    <row r="2960" spans="20:20">
      <c r="T2960" s="586"/>
    </row>
    <row r="2961" spans="20:20">
      <c r="T2961" s="586"/>
    </row>
    <row r="2962" spans="20:20">
      <c r="T2962" s="586"/>
    </row>
    <row r="2963" spans="20:20">
      <c r="T2963" s="586"/>
    </row>
    <row r="2964" spans="20:20">
      <c r="T2964" s="586"/>
    </row>
    <row r="2965" spans="20:20">
      <c r="T2965" s="586"/>
    </row>
    <row r="2966" spans="20:20">
      <c r="T2966" s="586"/>
    </row>
    <row r="2967" spans="20:20">
      <c r="T2967" s="586"/>
    </row>
    <row r="2968" spans="20:20">
      <c r="T2968" s="586"/>
    </row>
    <row r="2969" spans="20:20">
      <c r="T2969" s="586"/>
    </row>
    <row r="2970" spans="20:20">
      <c r="T2970" s="586"/>
    </row>
    <row r="2971" spans="20:20">
      <c r="T2971" s="586"/>
    </row>
    <row r="2972" spans="20:20">
      <c r="T2972" s="586"/>
    </row>
    <row r="2973" spans="20:20">
      <c r="T2973" s="586"/>
    </row>
    <row r="2974" spans="20:20">
      <c r="T2974" s="586"/>
    </row>
    <row r="2975" spans="20:20">
      <c r="T2975" s="586"/>
    </row>
    <row r="2976" spans="20:20">
      <c r="T2976" s="586"/>
    </row>
    <row r="2977" spans="20:20">
      <c r="T2977" s="586"/>
    </row>
    <row r="2978" spans="20:20">
      <c r="T2978" s="586"/>
    </row>
    <row r="2979" spans="20:20">
      <c r="T2979" s="586"/>
    </row>
    <row r="2980" spans="20:20">
      <c r="T2980" s="586"/>
    </row>
    <row r="2981" spans="20:20">
      <c r="T2981" s="586"/>
    </row>
    <row r="2982" spans="20:20">
      <c r="T2982" s="586"/>
    </row>
    <row r="2983" spans="20:20">
      <c r="T2983" s="586"/>
    </row>
    <row r="2984" spans="20:20">
      <c r="T2984" s="586"/>
    </row>
    <row r="2985" spans="20:20">
      <c r="T2985" s="586"/>
    </row>
    <row r="2986" spans="20:20">
      <c r="T2986" s="586"/>
    </row>
    <row r="2987" spans="20:20">
      <c r="T2987" s="586"/>
    </row>
    <row r="2988" spans="20:20">
      <c r="T2988" s="586"/>
    </row>
    <row r="2989" spans="20:20">
      <c r="T2989" s="586"/>
    </row>
    <row r="2990" spans="20:20">
      <c r="T2990" s="586"/>
    </row>
    <row r="2991" spans="20:20">
      <c r="T2991" s="586"/>
    </row>
    <row r="2992" spans="20:20">
      <c r="T2992" s="586"/>
    </row>
    <row r="2993" spans="20:20">
      <c r="T2993" s="586"/>
    </row>
    <row r="2994" spans="20:20">
      <c r="T2994" s="586"/>
    </row>
    <row r="2995" spans="20:20">
      <c r="T2995" s="586"/>
    </row>
    <row r="2996" spans="20:20">
      <c r="T2996" s="586"/>
    </row>
    <row r="2997" spans="20:20">
      <c r="T2997" s="586"/>
    </row>
    <row r="2998" spans="20:20">
      <c r="T2998" s="586"/>
    </row>
    <row r="2999" spans="20:20">
      <c r="T2999" s="586"/>
    </row>
    <row r="3000" spans="20:20">
      <c r="T3000" s="586"/>
    </row>
    <row r="3001" spans="20:20">
      <c r="T3001" s="586"/>
    </row>
    <row r="3002" spans="20:20">
      <c r="T3002" s="586"/>
    </row>
    <row r="3003" spans="20:20">
      <c r="T3003" s="586"/>
    </row>
    <row r="3004" spans="20:20">
      <c r="T3004" s="586"/>
    </row>
    <row r="3005" spans="20:20">
      <c r="T3005" s="586"/>
    </row>
    <row r="3006" spans="20:20">
      <c r="T3006" s="586"/>
    </row>
    <row r="3007" spans="20:20">
      <c r="T3007" s="586"/>
    </row>
    <row r="3008" spans="20:20">
      <c r="T3008" s="586"/>
    </row>
    <row r="3009" spans="20:20">
      <c r="T3009" s="586"/>
    </row>
    <row r="3010" spans="20:20">
      <c r="T3010" s="586"/>
    </row>
    <row r="3011" spans="20:20">
      <c r="T3011" s="586"/>
    </row>
    <row r="3012" spans="20:20">
      <c r="T3012" s="586"/>
    </row>
    <row r="3013" spans="20:20">
      <c r="T3013" s="586"/>
    </row>
    <row r="3014" spans="20:20">
      <c r="T3014" s="586"/>
    </row>
    <row r="3015" spans="20:20">
      <c r="T3015" s="586"/>
    </row>
    <row r="3016" spans="20:20">
      <c r="T3016" s="586"/>
    </row>
    <row r="3017" spans="20:20">
      <c r="T3017" s="586"/>
    </row>
    <row r="3018" spans="20:20">
      <c r="T3018" s="586"/>
    </row>
    <row r="3019" spans="20:20">
      <c r="T3019" s="586"/>
    </row>
    <row r="3020" spans="20:20">
      <c r="T3020" s="586"/>
    </row>
    <row r="3021" spans="20:20">
      <c r="T3021" s="586"/>
    </row>
    <row r="3022" spans="20:20">
      <c r="T3022" s="586"/>
    </row>
    <row r="3023" spans="20:20">
      <c r="T3023" s="586"/>
    </row>
    <row r="3024" spans="20:20">
      <c r="T3024" s="586"/>
    </row>
    <row r="3025" spans="20:20">
      <c r="T3025" s="586"/>
    </row>
    <row r="3026" spans="20:20">
      <c r="T3026" s="586"/>
    </row>
    <row r="3027" spans="20:20">
      <c r="T3027" s="586"/>
    </row>
    <row r="3028" spans="20:20">
      <c r="T3028" s="586"/>
    </row>
    <row r="3029" spans="20:20">
      <c r="T3029" s="586"/>
    </row>
    <row r="3030" spans="20:20">
      <c r="T3030" s="586"/>
    </row>
    <row r="3031" spans="20:20">
      <c r="T3031" s="586"/>
    </row>
    <row r="3032" spans="20:20">
      <c r="T3032" s="586"/>
    </row>
    <row r="3033" spans="20:20">
      <c r="T3033" s="586"/>
    </row>
    <row r="3034" spans="20:20">
      <c r="T3034" s="586"/>
    </row>
    <row r="3035" spans="20:20">
      <c r="T3035" s="586"/>
    </row>
    <row r="3036" spans="20:20">
      <c r="T3036" s="586"/>
    </row>
    <row r="3037" spans="20:20">
      <c r="T3037" s="586"/>
    </row>
    <row r="3038" spans="20:20">
      <c r="T3038" s="586"/>
    </row>
    <row r="3039" spans="20:20">
      <c r="T3039" s="586"/>
    </row>
    <row r="3040" spans="20:20">
      <c r="T3040" s="586"/>
    </row>
    <row r="3041" spans="20:20">
      <c r="T3041" s="586"/>
    </row>
    <row r="3042" spans="20:20">
      <c r="T3042" s="586"/>
    </row>
    <row r="3043" spans="20:20">
      <c r="T3043" s="586"/>
    </row>
    <row r="3044" spans="20:20">
      <c r="T3044" s="586"/>
    </row>
    <row r="3045" spans="20:20">
      <c r="T3045" s="586"/>
    </row>
    <row r="3046" spans="20:20">
      <c r="T3046" s="586"/>
    </row>
    <row r="3047" spans="20:20">
      <c r="T3047" s="586"/>
    </row>
    <row r="3048" spans="20:20">
      <c r="T3048" s="586"/>
    </row>
    <row r="3049" spans="20:20">
      <c r="T3049" s="586"/>
    </row>
    <row r="3050" spans="20:20">
      <c r="T3050" s="586"/>
    </row>
    <row r="3051" spans="20:20">
      <c r="T3051" s="586"/>
    </row>
    <row r="3052" spans="20:20">
      <c r="T3052" s="586"/>
    </row>
    <row r="3053" spans="20:20">
      <c r="T3053" s="586"/>
    </row>
    <row r="3054" spans="20:20">
      <c r="T3054" s="586"/>
    </row>
    <row r="3055" spans="20:20">
      <c r="T3055" s="586"/>
    </row>
    <row r="3056" spans="20:20">
      <c r="T3056" s="586"/>
    </row>
    <row r="3057" spans="20:20">
      <c r="T3057" s="586"/>
    </row>
    <row r="3058" spans="20:20">
      <c r="T3058" s="586"/>
    </row>
    <row r="3059" spans="20:20">
      <c r="T3059" s="586"/>
    </row>
    <row r="3060" spans="20:20">
      <c r="T3060" s="586"/>
    </row>
    <row r="3061" spans="20:20">
      <c r="T3061" s="586"/>
    </row>
    <row r="3062" spans="20:20">
      <c r="T3062" s="586"/>
    </row>
    <row r="3063" spans="20:20">
      <c r="T3063" s="586"/>
    </row>
    <row r="3064" spans="20:20">
      <c r="T3064" s="586"/>
    </row>
    <row r="3065" spans="20:20">
      <c r="T3065" s="586"/>
    </row>
    <row r="3066" spans="20:20">
      <c r="T3066" s="586"/>
    </row>
    <row r="3067" spans="20:20">
      <c r="T3067" s="586"/>
    </row>
    <row r="3068" spans="20:20">
      <c r="T3068" s="586"/>
    </row>
    <row r="3069" spans="20:20">
      <c r="T3069" s="586"/>
    </row>
    <row r="3070" spans="20:20">
      <c r="T3070" s="586"/>
    </row>
    <row r="3071" spans="20:20">
      <c r="T3071" s="586"/>
    </row>
    <row r="3072" spans="20:20">
      <c r="T3072" s="586"/>
    </row>
    <row r="3073" spans="20:20">
      <c r="T3073" s="586"/>
    </row>
    <row r="3074" spans="20:20">
      <c r="T3074" s="586"/>
    </row>
    <row r="3075" spans="20:20">
      <c r="T3075" s="586"/>
    </row>
    <row r="3076" spans="20:20">
      <c r="T3076" s="586"/>
    </row>
    <row r="3077" spans="20:20">
      <c r="T3077" s="586"/>
    </row>
    <row r="3078" spans="20:20">
      <c r="T3078" s="586"/>
    </row>
    <row r="3079" spans="20:20">
      <c r="T3079" s="586"/>
    </row>
    <row r="3080" spans="20:20">
      <c r="T3080" s="586"/>
    </row>
    <row r="3081" spans="20:20">
      <c r="T3081" s="586"/>
    </row>
    <row r="3082" spans="20:20">
      <c r="T3082" s="586"/>
    </row>
    <row r="3083" spans="20:20">
      <c r="T3083" s="586"/>
    </row>
    <row r="3084" spans="20:20">
      <c r="T3084" s="586"/>
    </row>
    <row r="3085" spans="20:20">
      <c r="T3085" s="586"/>
    </row>
    <row r="3086" spans="20:20">
      <c r="T3086" s="586"/>
    </row>
    <row r="3087" spans="20:20">
      <c r="T3087" s="586"/>
    </row>
    <row r="3088" spans="20:20">
      <c r="T3088" s="586"/>
    </row>
    <row r="3089" spans="20:20">
      <c r="T3089" s="586"/>
    </row>
    <row r="3090" spans="20:20">
      <c r="T3090" s="586"/>
    </row>
    <row r="3091" spans="20:20">
      <c r="T3091" s="586"/>
    </row>
    <row r="3092" spans="20:20">
      <c r="T3092" s="586"/>
    </row>
    <row r="3093" spans="20:20">
      <c r="T3093" s="586"/>
    </row>
    <row r="3094" spans="20:20">
      <c r="T3094" s="586"/>
    </row>
    <row r="3095" spans="20:20">
      <c r="T3095" s="586"/>
    </row>
    <row r="3096" spans="20:20">
      <c r="T3096" s="586"/>
    </row>
    <row r="3097" spans="20:20">
      <c r="T3097" s="586"/>
    </row>
    <row r="3098" spans="20:20">
      <c r="T3098" s="586"/>
    </row>
    <row r="3099" spans="20:20">
      <c r="T3099" s="586"/>
    </row>
    <row r="3100" spans="20:20">
      <c r="T3100" s="586"/>
    </row>
    <row r="3101" spans="20:20">
      <c r="T3101" s="586"/>
    </row>
    <row r="3102" spans="20:20">
      <c r="T3102" s="586"/>
    </row>
    <row r="3103" spans="20:20">
      <c r="T3103" s="586"/>
    </row>
    <row r="3104" spans="20:20">
      <c r="T3104" s="586"/>
    </row>
    <row r="3105" spans="20:20">
      <c r="T3105" s="586"/>
    </row>
    <row r="3106" spans="20:20">
      <c r="T3106" s="586"/>
    </row>
    <row r="3107" spans="20:20">
      <c r="T3107" s="586"/>
    </row>
    <row r="3108" spans="20:20">
      <c r="T3108" s="586"/>
    </row>
    <row r="3109" spans="20:20">
      <c r="T3109" s="586"/>
    </row>
    <row r="3110" spans="20:20">
      <c r="T3110" s="586"/>
    </row>
    <row r="3111" spans="20:20">
      <c r="T3111" s="586"/>
    </row>
    <row r="3112" spans="20:20">
      <c r="T3112" s="586"/>
    </row>
    <row r="3113" spans="20:20">
      <c r="T3113" s="586"/>
    </row>
    <row r="3114" spans="20:20">
      <c r="T3114" s="586"/>
    </row>
    <row r="3115" spans="20:20">
      <c r="T3115" s="586"/>
    </row>
    <row r="3116" spans="20:20">
      <c r="T3116" s="586"/>
    </row>
    <row r="3117" spans="20:20">
      <c r="T3117" s="586"/>
    </row>
    <row r="3118" spans="20:20">
      <c r="T3118" s="586"/>
    </row>
    <row r="3119" spans="20:20">
      <c r="T3119" s="586"/>
    </row>
    <row r="3120" spans="20:20">
      <c r="T3120" s="586"/>
    </row>
    <row r="3121" spans="20:20">
      <c r="T3121" s="586"/>
    </row>
    <row r="3122" spans="20:20">
      <c r="T3122" s="586"/>
    </row>
    <row r="3123" spans="20:20">
      <c r="T3123" s="586"/>
    </row>
    <row r="3124" spans="20:20">
      <c r="T3124" s="586"/>
    </row>
    <row r="3125" spans="20:20">
      <c r="T3125" s="586"/>
    </row>
    <row r="3126" spans="20:20">
      <c r="T3126" s="586"/>
    </row>
    <row r="3127" spans="20:20">
      <c r="T3127" s="586"/>
    </row>
    <row r="3128" spans="20:20">
      <c r="T3128" s="586"/>
    </row>
    <row r="3129" spans="20:20">
      <c r="T3129" s="586"/>
    </row>
    <row r="3130" spans="20:20">
      <c r="T3130" s="586"/>
    </row>
    <row r="3131" spans="20:20">
      <c r="T3131" s="586"/>
    </row>
    <row r="3132" spans="20:20">
      <c r="T3132" s="586"/>
    </row>
    <row r="3133" spans="20:20">
      <c r="T3133" s="586"/>
    </row>
    <row r="3134" spans="20:20">
      <c r="T3134" s="586"/>
    </row>
    <row r="3135" spans="20:20">
      <c r="T3135" s="586"/>
    </row>
    <row r="3136" spans="20:20">
      <c r="T3136" s="586"/>
    </row>
    <row r="3137" spans="20:20">
      <c r="T3137" s="586"/>
    </row>
    <row r="3138" spans="20:20">
      <c r="T3138" s="586"/>
    </row>
    <row r="3139" spans="20:20">
      <c r="T3139" s="586"/>
    </row>
    <row r="3140" spans="20:20">
      <c r="T3140" s="586"/>
    </row>
    <row r="3141" spans="20:20">
      <c r="T3141" s="586"/>
    </row>
    <row r="3142" spans="20:20">
      <c r="T3142" s="586"/>
    </row>
    <row r="3143" spans="20:20">
      <c r="T3143" s="586"/>
    </row>
    <row r="3144" spans="20:20">
      <c r="T3144" s="586"/>
    </row>
    <row r="3145" spans="20:20">
      <c r="T3145" s="586"/>
    </row>
    <row r="3146" spans="20:20">
      <c r="T3146" s="586"/>
    </row>
    <row r="3147" spans="20:20">
      <c r="T3147" s="586"/>
    </row>
    <row r="3148" spans="20:20">
      <c r="T3148" s="586"/>
    </row>
    <row r="3149" spans="20:20">
      <c r="T3149" s="586"/>
    </row>
    <row r="3150" spans="20:20">
      <c r="T3150" s="586"/>
    </row>
    <row r="3151" spans="20:20">
      <c r="T3151" s="586"/>
    </row>
    <row r="3152" spans="20:20">
      <c r="T3152" s="586"/>
    </row>
    <row r="3153" spans="20:20">
      <c r="T3153" s="586"/>
    </row>
    <row r="3154" spans="20:20">
      <c r="T3154" s="586"/>
    </row>
    <row r="3155" spans="20:20">
      <c r="T3155" s="586"/>
    </row>
    <row r="3156" spans="20:20">
      <c r="T3156" s="586"/>
    </row>
    <row r="3157" spans="20:20">
      <c r="T3157" s="586"/>
    </row>
    <row r="3158" spans="20:20">
      <c r="T3158" s="586"/>
    </row>
    <row r="3159" spans="20:20">
      <c r="T3159" s="586"/>
    </row>
    <row r="3160" spans="20:20">
      <c r="T3160" s="586"/>
    </row>
    <row r="3161" spans="20:20">
      <c r="T3161" s="586"/>
    </row>
    <row r="3162" spans="20:20">
      <c r="T3162" s="586"/>
    </row>
    <row r="3163" spans="20:20">
      <c r="T3163" s="586"/>
    </row>
    <row r="3164" spans="20:20">
      <c r="T3164" s="586"/>
    </row>
    <row r="3165" spans="20:20">
      <c r="T3165" s="586"/>
    </row>
    <row r="3166" spans="20:20">
      <c r="T3166" s="586"/>
    </row>
    <row r="3167" spans="20:20">
      <c r="T3167" s="586"/>
    </row>
    <row r="3168" spans="20:20">
      <c r="T3168" s="586"/>
    </row>
    <row r="3169" spans="20:20">
      <c r="T3169" s="586"/>
    </row>
    <row r="3170" spans="20:20">
      <c r="T3170" s="586"/>
    </row>
    <row r="3171" spans="20:20">
      <c r="T3171" s="586"/>
    </row>
    <row r="3172" spans="20:20">
      <c r="T3172" s="586"/>
    </row>
    <row r="3173" spans="20:20">
      <c r="T3173" s="586"/>
    </row>
    <row r="3174" spans="20:20">
      <c r="T3174" s="586"/>
    </row>
    <row r="3175" spans="20:20">
      <c r="T3175" s="586"/>
    </row>
    <row r="3176" spans="20:20">
      <c r="T3176" s="586"/>
    </row>
    <row r="3177" spans="20:20">
      <c r="T3177" s="586"/>
    </row>
    <row r="3178" spans="20:20">
      <c r="T3178" s="586"/>
    </row>
    <row r="3179" spans="20:20">
      <c r="T3179" s="586"/>
    </row>
    <row r="3180" spans="20:20">
      <c r="T3180" s="586"/>
    </row>
    <row r="3181" spans="20:20">
      <c r="T3181" s="586"/>
    </row>
    <row r="3182" spans="20:20">
      <c r="T3182" s="586"/>
    </row>
    <row r="3183" spans="20:20">
      <c r="T3183" s="586"/>
    </row>
    <row r="3184" spans="20:20">
      <c r="T3184" s="586"/>
    </row>
    <row r="3185" spans="20:20">
      <c r="T3185" s="586"/>
    </row>
    <row r="3186" spans="20:20">
      <c r="T3186" s="586"/>
    </row>
    <row r="3187" spans="20:20">
      <c r="T3187" s="586"/>
    </row>
    <row r="3188" spans="20:20">
      <c r="T3188" s="586"/>
    </row>
    <row r="3189" spans="20:20">
      <c r="T3189" s="586"/>
    </row>
    <row r="3190" spans="20:20">
      <c r="T3190" s="586"/>
    </row>
    <row r="3191" spans="20:20">
      <c r="T3191" s="586"/>
    </row>
    <row r="3192" spans="20:20">
      <c r="T3192" s="586"/>
    </row>
    <row r="3193" spans="20:20">
      <c r="T3193" s="586"/>
    </row>
    <row r="3194" spans="20:20">
      <c r="T3194" s="586"/>
    </row>
    <row r="3195" spans="20:20">
      <c r="T3195" s="586"/>
    </row>
    <row r="3196" spans="20:20">
      <c r="T3196" s="586"/>
    </row>
    <row r="3197" spans="20:20">
      <c r="T3197" s="586"/>
    </row>
    <row r="3198" spans="20:20">
      <c r="T3198" s="586"/>
    </row>
    <row r="3199" spans="20:20">
      <c r="T3199" s="586"/>
    </row>
    <row r="3200" spans="20:20">
      <c r="T3200" s="586"/>
    </row>
    <row r="3201" spans="20:20">
      <c r="T3201" s="586"/>
    </row>
    <row r="3202" spans="20:20">
      <c r="T3202" s="586"/>
    </row>
    <row r="3203" spans="20:20">
      <c r="T3203" s="586"/>
    </row>
    <row r="3204" spans="20:20">
      <c r="T3204" s="586"/>
    </row>
    <row r="3205" spans="20:20">
      <c r="T3205" s="586"/>
    </row>
    <row r="3206" spans="20:20">
      <c r="T3206" s="586"/>
    </row>
    <row r="3207" spans="20:20">
      <c r="T3207" s="586"/>
    </row>
    <row r="3208" spans="20:20">
      <c r="T3208" s="586"/>
    </row>
    <row r="3209" spans="20:20">
      <c r="T3209" s="586"/>
    </row>
    <row r="3210" spans="20:20">
      <c r="T3210" s="586"/>
    </row>
    <row r="3211" spans="20:20">
      <c r="T3211" s="586"/>
    </row>
    <row r="3212" spans="20:20">
      <c r="T3212" s="586"/>
    </row>
    <row r="3213" spans="20:20">
      <c r="T3213" s="586"/>
    </row>
    <row r="3214" spans="20:20">
      <c r="T3214" s="586"/>
    </row>
    <row r="3215" spans="20:20">
      <c r="T3215" s="586"/>
    </row>
    <row r="3216" spans="20:20">
      <c r="T3216" s="586"/>
    </row>
    <row r="3217" spans="20:20">
      <c r="T3217" s="586"/>
    </row>
    <row r="3218" spans="20:20">
      <c r="T3218" s="586"/>
    </row>
    <row r="3219" spans="20:20">
      <c r="T3219" s="586"/>
    </row>
    <row r="3220" spans="20:20">
      <c r="T3220" s="586"/>
    </row>
    <row r="3221" spans="20:20">
      <c r="T3221" s="586"/>
    </row>
    <row r="3222" spans="20:20">
      <c r="T3222" s="586"/>
    </row>
    <row r="3223" spans="20:20">
      <c r="T3223" s="586"/>
    </row>
    <row r="3224" spans="20:20">
      <c r="T3224" s="586"/>
    </row>
    <row r="3225" spans="20:20">
      <c r="T3225" s="586"/>
    </row>
    <row r="3226" spans="20:20">
      <c r="T3226" s="586"/>
    </row>
    <row r="3227" spans="20:20">
      <c r="T3227" s="586"/>
    </row>
    <row r="3228" spans="20:20">
      <c r="T3228" s="586"/>
    </row>
    <row r="3229" spans="20:20">
      <c r="T3229" s="586"/>
    </row>
    <row r="3230" spans="20:20">
      <c r="T3230" s="586"/>
    </row>
    <row r="3231" spans="20:20">
      <c r="T3231" s="586"/>
    </row>
    <row r="3232" spans="20:20">
      <c r="T3232" s="586"/>
    </row>
    <row r="3233" spans="20:20">
      <c r="T3233" s="586"/>
    </row>
    <row r="3234" spans="20:20">
      <c r="T3234" s="586"/>
    </row>
    <row r="3235" spans="20:20">
      <c r="T3235" s="586"/>
    </row>
    <row r="3236" spans="20:20">
      <c r="T3236" s="586"/>
    </row>
    <row r="3237" spans="20:20">
      <c r="T3237" s="586"/>
    </row>
    <row r="3238" spans="20:20">
      <c r="T3238" s="586"/>
    </row>
    <row r="3239" spans="20:20">
      <c r="T3239" s="586"/>
    </row>
    <row r="3240" spans="20:20">
      <c r="T3240" s="586"/>
    </row>
    <row r="3241" spans="20:20">
      <c r="T3241" s="586"/>
    </row>
    <row r="3242" spans="20:20">
      <c r="T3242" s="586"/>
    </row>
    <row r="3243" spans="20:20">
      <c r="T3243" s="586"/>
    </row>
    <row r="3244" spans="20:20">
      <c r="T3244" s="586"/>
    </row>
    <row r="3245" spans="20:20">
      <c r="T3245" s="586"/>
    </row>
    <row r="3246" spans="20:20">
      <c r="T3246" s="586"/>
    </row>
    <row r="3247" spans="20:20">
      <c r="T3247" s="586"/>
    </row>
    <row r="3248" spans="20:20">
      <c r="T3248" s="586"/>
    </row>
    <row r="3249" spans="20:20">
      <c r="T3249" s="586"/>
    </row>
    <row r="3250" spans="20:20">
      <c r="T3250" s="586"/>
    </row>
    <row r="3251" spans="20:20">
      <c r="T3251" s="586"/>
    </row>
    <row r="3252" spans="20:20">
      <c r="T3252" s="586"/>
    </row>
    <row r="3253" spans="20:20">
      <c r="T3253" s="586"/>
    </row>
    <row r="3254" spans="20:20">
      <c r="T3254" s="586"/>
    </row>
    <row r="3255" spans="20:20">
      <c r="T3255" s="586"/>
    </row>
    <row r="3256" spans="20:20">
      <c r="T3256" s="586"/>
    </row>
    <row r="3257" spans="20:20">
      <c r="T3257" s="586"/>
    </row>
    <row r="3258" spans="20:20">
      <c r="T3258" s="586"/>
    </row>
    <row r="3259" spans="20:20">
      <c r="T3259" s="586"/>
    </row>
    <row r="3260" spans="20:20">
      <c r="T3260" s="586"/>
    </row>
    <row r="3261" spans="20:20">
      <c r="T3261" s="586"/>
    </row>
    <row r="3262" spans="20:20">
      <c r="T3262" s="586"/>
    </row>
    <row r="3263" spans="20:20">
      <c r="T3263" s="586"/>
    </row>
    <row r="3264" spans="20:20">
      <c r="T3264" s="586"/>
    </row>
    <row r="3265" spans="20:20">
      <c r="T3265" s="586"/>
    </row>
    <row r="3266" spans="20:20">
      <c r="T3266" s="586"/>
    </row>
    <row r="3267" spans="20:20">
      <c r="T3267" s="586"/>
    </row>
    <row r="3268" spans="20:20">
      <c r="T3268" s="586"/>
    </row>
    <row r="3269" spans="20:20">
      <c r="T3269" s="586"/>
    </row>
    <row r="3270" spans="20:20">
      <c r="T3270" s="586"/>
    </row>
    <row r="3271" spans="20:20">
      <c r="T3271" s="586"/>
    </row>
    <row r="3272" spans="20:20">
      <c r="T3272" s="586"/>
    </row>
    <row r="3273" spans="20:20">
      <c r="T3273" s="586"/>
    </row>
    <row r="3274" spans="20:20">
      <c r="T3274" s="586"/>
    </row>
    <row r="3275" spans="20:20">
      <c r="T3275" s="586"/>
    </row>
    <row r="3276" spans="20:20">
      <c r="T3276" s="586"/>
    </row>
    <row r="3277" spans="20:20">
      <c r="T3277" s="586"/>
    </row>
    <row r="3278" spans="20:20">
      <c r="T3278" s="586"/>
    </row>
    <row r="3279" spans="20:20">
      <c r="T3279" s="586"/>
    </row>
    <row r="3280" spans="20:20">
      <c r="T3280" s="586"/>
    </row>
    <row r="3281" spans="20:20">
      <c r="T3281" s="586"/>
    </row>
    <row r="3282" spans="20:20">
      <c r="T3282" s="586"/>
    </row>
    <row r="3283" spans="20:20">
      <c r="T3283" s="586"/>
    </row>
    <row r="3284" spans="20:20">
      <c r="T3284" s="586"/>
    </row>
    <row r="3285" spans="20:20">
      <c r="T3285" s="586"/>
    </row>
    <row r="3286" spans="20:20">
      <c r="T3286" s="586"/>
    </row>
    <row r="3287" spans="20:20">
      <c r="T3287" s="586"/>
    </row>
    <row r="3288" spans="20:20">
      <c r="T3288" s="586"/>
    </row>
    <row r="3289" spans="20:20">
      <c r="T3289" s="586"/>
    </row>
    <row r="3290" spans="20:20">
      <c r="T3290" s="586"/>
    </row>
    <row r="3291" spans="20:20">
      <c r="T3291" s="586"/>
    </row>
    <row r="3292" spans="20:20">
      <c r="T3292" s="586"/>
    </row>
    <row r="3293" spans="20:20">
      <c r="T3293" s="586"/>
    </row>
    <row r="3294" spans="20:20">
      <c r="T3294" s="586"/>
    </row>
    <row r="3295" spans="20:20">
      <c r="T3295" s="586"/>
    </row>
    <row r="3296" spans="20:20">
      <c r="T3296" s="586"/>
    </row>
    <row r="3297" spans="20:20">
      <c r="T3297" s="586"/>
    </row>
    <row r="3298" spans="20:20">
      <c r="T3298" s="586"/>
    </row>
    <row r="3299" spans="20:20">
      <c r="T3299" s="586"/>
    </row>
    <row r="3300" spans="20:20">
      <c r="T3300" s="586"/>
    </row>
    <row r="3301" spans="20:20">
      <c r="T3301" s="586"/>
    </row>
    <row r="3302" spans="20:20">
      <c r="T3302" s="586"/>
    </row>
    <row r="3303" spans="20:20">
      <c r="T3303" s="586"/>
    </row>
    <row r="3304" spans="20:20">
      <c r="T3304" s="586"/>
    </row>
    <row r="3305" spans="20:20">
      <c r="T3305" s="586"/>
    </row>
    <row r="3306" spans="20:20">
      <c r="T3306" s="586"/>
    </row>
    <row r="3307" spans="20:20">
      <c r="T3307" s="586"/>
    </row>
    <row r="3308" spans="20:20">
      <c r="T3308" s="586"/>
    </row>
    <row r="3309" spans="20:20">
      <c r="T3309" s="586"/>
    </row>
    <row r="3310" spans="20:20">
      <c r="T3310" s="586"/>
    </row>
    <row r="3311" spans="20:20">
      <c r="T3311" s="586"/>
    </row>
    <row r="3312" spans="20:20">
      <c r="T3312" s="586"/>
    </row>
    <row r="3313" spans="20:20">
      <c r="T3313" s="586"/>
    </row>
    <row r="3314" spans="20:20">
      <c r="T3314" s="586"/>
    </row>
    <row r="3315" spans="20:20">
      <c r="T3315" s="586"/>
    </row>
    <row r="3316" spans="20:20">
      <c r="T3316" s="586"/>
    </row>
    <row r="3317" spans="20:20">
      <c r="T3317" s="586"/>
    </row>
    <row r="3318" spans="20:20">
      <c r="T3318" s="586"/>
    </row>
    <row r="3319" spans="20:20">
      <c r="T3319" s="586"/>
    </row>
    <row r="3320" spans="20:20">
      <c r="T3320" s="586"/>
    </row>
    <row r="3321" spans="20:20">
      <c r="T3321" s="586"/>
    </row>
    <row r="3322" spans="20:20">
      <c r="T3322" s="586"/>
    </row>
    <row r="3323" spans="20:20">
      <c r="T3323" s="586"/>
    </row>
    <row r="3324" spans="20:20">
      <c r="T3324" s="586"/>
    </row>
    <row r="3325" spans="20:20">
      <c r="T3325" s="586"/>
    </row>
    <row r="3326" spans="20:20">
      <c r="T3326" s="586"/>
    </row>
    <row r="3327" spans="20:20">
      <c r="T3327" s="586"/>
    </row>
    <row r="3328" spans="20:20">
      <c r="T3328" s="586"/>
    </row>
    <row r="3329" spans="20:20">
      <c r="T3329" s="586"/>
    </row>
    <row r="3330" spans="20:20">
      <c r="T3330" s="586"/>
    </row>
    <row r="3331" spans="20:20">
      <c r="T3331" s="586"/>
    </row>
    <row r="3332" spans="20:20">
      <c r="T3332" s="586"/>
    </row>
    <row r="3333" spans="20:20">
      <c r="T3333" s="586"/>
    </row>
    <row r="3334" spans="20:20">
      <c r="T3334" s="586"/>
    </row>
    <row r="3335" spans="20:20">
      <c r="T3335" s="586"/>
    </row>
    <row r="3336" spans="20:20">
      <c r="T3336" s="586"/>
    </row>
    <row r="3337" spans="20:20">
      <c r="T3337" s="586"/>
    </row>
    <row r="3338" spans="20:20">
      <c r="T3338" s="586"/>
    </row>
    <row r="3339" spans="20:20">
      <c r="T3339" s="586"/>
    </row>
    <row r="3340" spans="20:20">
      <c r="T3340" s="586"/>
    </row>
    <row r="3341" spans="20:20">
      <c r="T3341" s="586"/>
    </row>
    <row r="3342" spans="20:20">
      <c r="T3342" s="586"/>
    </row>
    <row r="3343" spans="20:20">
      <c r="T3343" s="586"/>
    </row>
    <row r="3344" spans="20:20">
      <c r="T3344" s="586"/>
    </row>
    <row r="3345" spans="20:20">
      <c r="T3345" s="586"/>
    </row>
    <row r="3346" spans="20:20">
      <c r="T3346" s="586"/>
    </row>
    <row r="3347" spans="20:20">
      <c r="T3347" s="586"/>
    </row>
    <row r="3348" spans="20:20">
      <c r="T3348" s="586"/>
    </row>
    <row r="3349" spans="20:20">
      <c r="T3349" s="586"/>
    </row>
    <row r="3350" spans="20:20">
      <c r="T3350" s="586"/>
    </row>
    <row r="3351" spans="20:20">
      <c r="T3351" s="586"/>
    </row>
    <row r="3352" spans="20:20">
      <c r="T3352" s="586"/>
    </row>
    <row r="3353" spans="20:20">
      <c r="T3353" s="586"/>
    </row>
    <row r="3354" spans="20:20">
      <c r="T3354" s="586"/>
    </row>
    <row r="3355" spans="20:20">
      <c r="T3355" s="586"/>
    </row>
    <row r="3356" spans="20:20">
      <c r="T3356" s="586"/>
    </row>
    <row r="3357" spans="20:20">
      <c r="T3357" s="586"/>
    </row>
    <row r="3358" spans="20:20">
      <c r="T3358" s="586"/>
    </row>
    <row r="3359" spans="20:20">
      <c r="T3359" s="586"/>
    </row>
    <row r="3360" spans="20:20">
      <c r="T3360" s="586"/>
    </row>
    <row r="3361" spans="20:20">
      <c r="T3361" s="586"/>
    </row>
    <row r="3362" spans="20:20">
      <c r="T3362" s="586"/>
    </row>
    <row r="3363" spans="20:20">
      <c r="T3363" s="586"/>
    </row>
    <row r="3364" spans="20:20">
      <c r="T3364" s="586"/>
    </row>
    <row r="3365" spans="20:20">
      <c r="T3365" s="586"/>
    </row>
    <row r="3366" spans="20:20">
      <c r="T3366" s="586"/>
    </row>
    <row r="3367" spans="20:20">
      <c r="T3367" s="586"/>
    </row>
    <row r="3368" spans="20:20">
      <c r="T3368" s="586"/>
    </row>
    <row r="3369" spans="20:20">
      <c r="T3369" s="586"/>
    </row>
    <row r="3370" spans="20:20">
      <c r="T3370" s="586"/>
    </row>
    <row r="3371" spans="20:20">
      <c r="T3371" s="586"/>
    </row>
    <row r="3372" spans="20:20">
      <c r="T3372" s="586"/>
    </row>
    <row r="3373" spans="20:20">
      <c r="T3373" s="586"/>
    </row>
    <row r="3374" spans="20:20">
      <c r="T3374" s="586"/>
    </row>
    <row r="3375" spans="20:20">
      <c r="T3375" s="586"/>
    </row>
    <row r="3376" spans="20:20">
      <c r="T3376" s="586"/>
    </row>
    <row r="3377" spans="20:20">
      <c r="T3377" s="586"/>
    </row>
    <row r="3378" spans="20:20">
      <c r="T3378" s="586"/>
    </row>
    <row r="3379" spans="20:20">
      <c r="T3379" s="586"/>
    </row>
    <row r="3380" spans="20:20">
      <c r="T3380" s="586"/>
    </row>
    <row r="3381" spans="20:20">
      <c r="T3381" s="586"/>
    </row>
    <row r="3382" spans="20:20">
      <c r="T3382" s="586"/>
    </row>
    <row r="3383" spans="20:20">
      <c r="T3383" s="586"/>
    </row>
    <row r="3384" spans="20:20">
      <c r="T3384" s="586"/>
    </row>
    <row r="3385" spans="20:20">
      <c r="T3385" s="586"/>
    </row>
    <row r="3386" spans="20:20">
      <c r="T3386" s="586"/>
    </row>
    <row r="3387" spans="20:20">
      <c r="T3387" s="586"/>
    </row>
    <row r="3388" spans="20:20">
      <c r="T3388" s="586"/>
    </row>
    <row r="3389" spans="20:20">
      <c r="T3389" s="586"/>
    </row>
    <row r="3390" spans="20:20">
      <c r="T3390" s="586"/>
    </row>
    <row r="3391" spans="20:20">
      <c r="T3391" s="586"/>
    </row>
    <row r="3392" spans="20:20">
      <c r="T3392" s="586"/>
    </row>
    <row r="3393" spans="20:20">
      <c r="T3393" s="586"/>
    </row>
    <row r="3394" spans="20:20">
      <c r="T3394" s="586"/>
    </row>
    <row r="3395" spans="20:20">
      <c r="T3395" s="586"/>
    </row>
    <row r="3396" spans="20:20">
      <c r="T3396" s="586"/>
    </row>
    <row r="3397" spans="20:20">
      <c r="T3397" s="586"/>
    </row>
    <row r="3398" spans="20:20">
      <c r="T3398" s="586"/>
    </row>
    <row r="3399" spans="20:20">
      <c r="T3399" s="586"/>
    </row>
    <row r="3400" spans="20:20">
      <c r="T3400" s="586"/>
    </row>
    <row r="3401" spans="20:20">
      <c r="T3401" s="586"/>
    </row>
    <row r="3402" spans="20:20">
      <c r="T3402" s="586"/>
    </row>
    <row r="3403" spans="20:20">
      <c r="T3403" s="586"/>
    </row>
    <row r="3404" spans="20:20">
      <c r="T3404" s="586"/>
    </row>
    <row r="3405" spans="20:20">
      <c r="T3405" s="586"/>
    </row>
    <row r="3406" spans="20:20">
      <c r="T3406" s="586"/>
    </row>
    <row r="3407" spans="20:20">
      <c r="T3407" s="586"/>
    </row>
    <row r="3408" spans="20:20">
      <c r="T3408" s="586"/>
    </row>
    <row r="3409" spans="20:20">
      <c r="T3409" s="586"/>
    </row>
    <row r="3410" spans="20:20">
      <c r="T3410" s="586"/>
    </row>
    <row r="3411" spans="20:20">
      <c r="T3411" s="586"/>
    </row>
    <row r="3412" spans="20:20">
      <c r="T3412" s="586"/>
    </row>
    <row r="3413" spans="20:20">
      <c r="T3413" s="586"/>
    </row>
    <row r="3414" spans="20:20">
      <c r="T3414" s="586"/>
    </row>
    <row r="3415" spans="20:20">
      <c r="T3415" s="586"/>
    </row>
    <row r="3416" spans="20:20">
      <c r="T3416" s="586"/>
    </row>
    <row r="3417" spans="20:20">
      <c r="T3417" s="586"/>
    </row>
    <row r="3418" spans="20:20">
      <c r="T3418" s="586"/>
    </row>
    <row r="3419" spans="20:20">
      <c r="T3419" s="586"/>
    </row>
    <row r="3420" spans="20:20">
      <c r="T3420" s="586"/>
    </row>
    <row r="3421" spans="20:20">
      <c r="T3421" s="586"/>
    </row>
    <row r="3422" spans="20:20">
      <c r="T3422" s="586"/>
    </row>
    <row r="3423" spans="20:20">
      <c r="T3423" s="586"/>
    </row>
    <row r="3424" spans="20:20">
      <c r="T3424" s="586"/>
    </row>
    <row r="3425" spans="20:20">
      <c r="T3425" s="586"/>
    </row>
    <row r="3426" spans="20:20">
      <c r="T3426" s="586"/>
    </row>
    <row r="3427" spans="20:20">
      <c r="T3427" s="586"/>
    </row>
    <row r="3428" spans="20:20">
      <c r="T3428" s="586"/>
    </row>
    <row r="3429" spans="20:20">
      <c r="T3429" s="586"/>
    </row>
    <row r="3430" spans="20:20">
      <c r="T3430" s="586"/>
    </row>
    <row r="3431" spans="20:20">
      <c r="T3431" s="586"/>
    </row>
    <row r="3432" spans="20:20">
      <c r="T3432" s="586"/>
    </row>
    <row r="3433" spans="20:20">
      <c r="T3433" s="586"/>
    </row>
    <row r="3434" spans="20:20">
      <c r="T3434" s="586"/>
    </row>
    <row r="3435" spans="20:20">
      <c r="T3435" s="586"/>
    </row>
    <row r="3436" spans="20:20">
      <c r="T3436" s="586"/>
    </row>
    <row r="3437" spans="20:20">
      <c r="T3437" s="586"/>
    </row>
    <row r="3438" spans="20:20">
      <c r="T3438" s="586"/>
    </row>
    <row r="3439" spans="20:20">
      <c r="T3439" s="586"/>
    </row>
    <row r="3440" spans="20:20">
      <c r="T3440" s="586"/>
    </row>
    <row r="3441" spans="20:20">
      <c r="T3441" s="586"/>
    </row>
    <row r="3442" spans="20:20">
      <c r="T3442" s="586"/>
    </row>
    <row r="3443" spans="20:20">
      <c r="T3443" s="586"/>
    </row>
    <row r="3444" spans="20:20">
      <c r="T3444" s="586"/>
    </row>
    <row r="3445" spans="20:20">
      <c r="T3445" s="586"/>
    </row>
    <row r="3446" spans="20:20">
      <c r="T3446" s="586"/>
    </row>
    <row r="3447" spans="20:20">
      <c r="T3447" s="586"/>
    </row>
    <row r="3448" spans="20:20">
      <c r="T3448" s="586"/>
    </row>
    <row r="3449" spans="20:20">
      <c r="T3449" s="586"/>
    </row>
    <row r="3450" spans="20:20">
      <c r="T3450" s="586"/>
    </row>
    <row r="3451" spans="20:20">
      <c r="T3451" s="586"/>
    </row>
    <row r="3452" spans="20:20">
      <c r="T3452" s="586"/>
    </row>
    <row r="3453" spans="20:20">
      <c r="T3453" s="586"/>
    </row>
    <row r="3454" spans="20:20">
      <c r="T3454" s="586"/>
    </row>
    <row r="3455" spans="20:20">
      <c r="T3455" s="586"/>
    </row>
    <row r="3456" spans="20:20">
      <c r="T3456" s="586"/>
    </row>
    <row r="3457" spans="20:20">
      <c r="T3457" s="586"/>
    </row>
    <row r="3458" spans="20:20">
      <c r="T3458" s="586"/>
    </row>
    <row r="3459" spans="20:20">
      <c r="T3459" s="586"/>
    </row>
    <row r="3460" spans="20:20">
      <c r="T3460" s="586"/>
    </row>
    <row r="3461" spans="20:20">
      <c r="T3461" s="586"/>
    </row>
    <row r="3462" spans="20:20">
      <c r="T3462" s="586"/>
    </row>
    <row r="3463" spans="20:20">
      <c r="T3463" s="586"/>
    </row>
    <row r="3464" spans="20:20">
      <c r="T3464" s="586"/>
    </row>
    <row r="3465" spans="20:20">
      <c r="T3465" s="586"/>
    </row>
    <row r="3466" spans="20:20">
      <c r="T3466" s="586"/>
    </row>
    <row r="3467" spans="20:20">
      <c r="T3467" s="586"/>
    </row>
    <row r="3468" spans="20:20">
      <c r="T3468" s="586"/>
    </row>
    <row r="3469" spans="20:20">
      <c r="T3469" s="586"/>
    </row>
    <row r="3470" spans="20:20">
      <c r="T3470" s="586"/>
    </row>
    <row r="3471" spans="20:20">
      <c r="T3471" s="586"/>
    </row>
    <row r="3472" spans="20:20">
      <c r="T3472" s="586"/>
    </row>
    <row r="3473" spans="20:20">
      <c r="T3473" s="586"/>
    </row>
    <row r="3474" spans="20:20">
      <c r="T3474" s="586"/>
    </row>
    <row r="3475" spans="20:20">
      <c r="T3475" s="586"/>
    </row>
    <row r="3476" spans="20:20">
      <c r="T3476" s="586"/>
    </row>
    <row r="3477" spans="20:20">
      <c r="T3477" s="586"/>
    </row>
    <row r="3478" spans="20:20">
      <c r="T3478" s="586"/>
    </row>
    <row r="3479" spans="20:20">
      <c r="T3479" s="586"/>
    </row>
    <row r="3480" spans="20:20">
      <c r="T3480" s="586"/>
    </row>
    <row r="3481" spans="20:20">
      <c r="T3481" s="586"/>
    </row>
    <row r="3482" spans="20:20">
      <c r="T3482" s="586"/>
    </row>
    <row r="3483" spans="20:20">
      <c r="T3483" s="586"/>
    </row>
    <row r="3484" spans="20:20">
      <c r="T3484" s="586"/>
    </row>
    <row r="3485" spans="20:20">
      <c r="T3485" s="586"/>
    </row>
    <row r="3486" spans="20:20">
      <c r="T3486" s="586"/>
    </row>
    <row r="3487" spans="20:20">
      <c r="T3487" s="586"/>
    </row>
    <row r="3488" spans="20:20">
      <c r="T3488" s="586"/>
    </row>
    <row r="3489" spans="20:20">
      <c r="T3489" s="586"/>
    </row>
    <row r="3490" spans="20:20">
      <c r="T3490" s="586"/>
    </row>
    <row r="3491" spans="20:20">
      <c r="T3491" s="586"/>
    </row>
    <row r="3492" spans="20:20">
      <c r="T3492" s="586"/>
    </row>
    <row r="3493" spans="20:20">
      <c r="T3493" s="586"/>
    </row>
    <row r="3494" spans="20:20">
      <c r="T3494" s="586"/>
    </row>
    <row r="3495" spans="20:20">
      <c r="T3495" s="586"/>
    </row>
    <row r="3496" spans="20:20">
      <c r="T3496" s="586"/>
    </row>
    <row r="3497" spans="20:20">
      <c r="T3497" s="586"/>
    </row>
    <row r="3498" spans="20:20">
      <c r="T3498" s="586"/>
    </row>
    <row r="3499" spans="20:20">
      <c r="T3499" s="586"/>
    </row>
    <row r="3500" spans="20:20">
      <c r="T3500" s="586"/>
    </row>
    <row r="3501" spans="20:20">
      <c r="T3501" s="586"/>
    </row>
    <row r="3502" spans="20:20">
      <c r="T3502" s="586"/>
    </row>
    <row r="3503" spans="20:20">
      <c r="T3503" s="586"/>
    </row>
    <row r="3504" spans="20:20">
      <c r="T3504" s="586"/>
    </row>
    <row r="3505" spans="20:20">
      <c r="T3505" s="586"/>
    </row>
    <row r="3506" spans="20:20">
      <c r="T3506" s="586"/>
    </row>
    <row r="3507" spans="20:20">
      <c r="T3507" s="586"/>
    </row>
    <row r="3508" spans="20:20">
      <c r="T3508" s="586"/>
    </row>
    <row r="3509" spans="20:20">
      <c r="T3509" s="586"/>
    </row>
    <row r="3510" spans="20:20">
      <c r="T3510" s="586"/>
    </row>
    <row r="3511" spans="20:20">
      <c r="T3511" s="586"/>
    </row>
    <row r="3512" spans="20:20">
      <c r="T3512" s="586"/>
    </row>
    <row r="3513" spans="20:20">
      <c r="T3513" s="586"/>
    </row>
    <row r="3514" spans="20:20">
      <c r="T3514" s="586"/>
    </row>
    <row r="3515" spans="20:20">
      <c r="T3515" s="586"/>
    </row>
    <row r="3516" spans="20:20">
      <c r="T3516" s="586"/>
    </row>
    <row r="3517" spans="20:20">
      <c r="T3517" s="586"/>
    </row>
    <row r="3518" spans="20:20">
      <c r="T3518" s="586"/>
    </row>
    <row r="3519" spans="20:20">
      <c r="T3519" s="586"/>
    </row>
    <row r="3520" spans="20:20">
      <c r="T3520" s="586"/>
    </row>
    <row r="3521" spans="20:20">
      <c r="T3521" s="586"/>
    </row>
    <row r="3522" spans="20:20">
      <c r="T3522" s="586"/>
    </row>
    <row r="3523" spans="20:20">
      <c r="T3523" s="586"/>
    </row>
    <row r="3524" spans="20:20">
      <c r="T3524" s="586"/>
    </row>
    <row r="3525" spans="20:20">
      <c r="T3525" s="586"/>
    </row>
    <row r="3526" spans="20:20">
      <c r="T3526" s="586"/>
    </row>
    <row r="3527" spans="20:20">
      <c r="T3527" s="586"/>
    </row>
    <row r="3528" spans="20:20">
      <c r="T3528" s="586"/>
    </row>
    <row r="3529" spans="20:20">
      <c r="T3529" s="586"/>
    </row>
    <row r="3530" spans="20:20">
      <c r="T3530" s="586"/>
    </row>
    <row r="3531" spans="20:20">
      <c r="T3531" s="586"/>
    </row>
    <row r="3532" spans="20:20">
      <c r="T3532" s="586"/>
    </row>
    <row r="3533" spans="20:20">
      <c r="T3533" s="586"/>
    </row>
    <row r="3534" spans="20:20">
      <c r="T3534" s="586"/>
    </row>
    <row r="3535" spans="20:20">
      <c r="T3535" s="586"/>
    </row>
    <row r="3536" spans="20:20">
      <c r="T3536" s="586"/>
    </row>
    <row r="3537" spans="20:20">
      <c r="T3537" s="586"/>
    </row>
    <row r="3538" spans="20:20">
      <c r="T3538" s="586"/>
    </row>
    <row r="3539" spans="20:20">
      <c r="T3539" s="586"/>
    </row>
    <row r="3540" spans="20:20">
      <c r="T3540" s="586"/>
    </row>
    <row r="3541" spans="20:20">
      <c r="T3541" s="586"/>
    </row>
    <row r="3542" spans="20:20">
      <c r="T3542" s="586"/>
    </row>
    <row r="3543" spans="20:20">
      <c r="T3543" s="586"/>
    </row>
    <row r="3544" spans="20:20">
      <c r="T3544" s="586"/>
    </row>
    <row r="3545" spans="20:20">
      <c r="T3545" s="586"/>
    </row>
    <row r="3546" spans="20:20">
      <c r="T3546" s="586"/>
    </row>
    <row r="3547" spans="20:20">
      <c r="T3547" s="586"/>
    </row>
    <row r="3548" spans="20:20">
      <c r="T3548" s="586"/>
    </row>
    <row r="3549" spans="20:20">
      <c r="T3549" s="586"/>
    </row>
    <row r="3550" spans="20:20">
      <c r="T3550" s="586"/>
    </row>
    <row r="3551" spans="20:20">
      <c r="T3551" s="586"/>
    </row>
    <row r="3552" spans="20:20">
      <c r="T3552" s="586"/>
    </row>
    <row r="3553" spans="20:20">
      <c r="T3553" s="586"/>
    </row>
    <row r="3554" spans="20:20">
      <c r="T3554" s="586"/>
    </row>
    <row r="3555" spans="20:20">
      <c r="T3555" s="586"/>
    </row>
    <row r="3556" spans="20:20">
      <c r="T3556" s="586"/>
    </row>
    <row r="3557" spans="20:20">
      <c r="T3557" s="586"/>
    </row>
    <row r="3558" spans="20:20">
      <c r="T3558" s="586"/>
    </row>
    <row r="3559" spans="20:20">
      <c r="T3559" s="586"/>
    </row>
    <row r="3560" spans="20:20">
      <c r="T3560" s="586"/>
    </row>
    <row r="3561" spans="20:20">
      <c r="T3561" s="586"/>
    </row>
    <row r="3562" spans="20:20">
      <c r="T3562" s="586"/>
    </row>
    <row r="3563" spans="20:20">
      <c r="T3563" s="586"/>
    </row>
    <row r="3564" spans="20:20">
      <c r="T3564" s="586"/>
    </row>
    <row r="3565" spans="20:20">
      <c r="T3565" s="586"/>
    </row>
    <row r="3566" spans="20:20">
      <c r="T3566" s="586"/>
    </row>
    <row r="3567" spans="20:20">
      <c r="T3567" s="586"/>
    </row>
    <row r="3568" spans="20:20">
      <c r="T3568" s="586"/>
    </row>
    <row r="3569" spans="20:20">
      <c r="T3569" s="586"/>
    </row>
    <row r="3570" spans="20:20">
      <c r="T3570" s="586"/>
    </row>
    <row r="3571" spans="20:20">
      <c r="T3571" s="586"/>
    </row>
    <row r="3572" spans="20:20">
      <c r="T3572" s="586"/>
    </row>
    <row r="3573" spans="20:20">
      <c r="T3573" s="586"/>
    </row>
    <row r="3574" spans="20:20">
      <c r="T3574" s="586"/>
    </row>
    <row r="3575" spans="20:20">
      <c r="T3575" s="586"/>
    </row>
    <row r="3576" spans="20:20">
      <c r="T3576" s="586"/>
    </row>
    <row r="3577" spans="20:20">
      <c r="T3577" s="586"/>
    </row>
    <row r="3578" spans="20:20">
      <c r="T3578" s="586"/>
    </row>
    <row r="3579" spans="20:20">
      <c r="T3579" s="586"/>
    </row>
    <row r="3580" spans="20:20">
      <c r="T3580" s="586"/>
    </row>
    <row r="3581" spans="20:20">
      <c r="T3581" s="586"/>
    </row>
    <row r="3582" spans="20:20">
      <c r="T3582" s="586"/>
    </row>
    <row r="3583" spans="20:20">
      <c r="T3583" s="586"/>
    </row>
    <row r="3584" spans="20:20">
      <c r="T3584" s="586"/>
    </row>
    <row r="3585" spans="20:20">
      <c r="T3585" s="586"/>
    </row>
    <row r="3586" spans="20:20">
      <c r="T3586" s="586"/>
    </row>
    <row r="3587" spans="20:20">
      <c r="T3587" s="586"/>
    </row>
    <row r="3588" spans="20:20">
      <c r="T3588" s="586"/>
    </row>
    <row r="3589" spans="20:20">
      <c r="T3589" s="586"/>
    </row>
    <row r="3590" spans="20:20">
      <c r="T3590" s="586"/>
    </row>
    <row r="3591" spans="20:20">
      <c r="T3591" s="586"/>
    </row>
    <row r="3592" spans="20:20">
      <c r="T3592" s="586"/>
    </row>
    <row r="3593" spans="20:20">
      <c r="T3593" s="586"/>
    </row>
    <row r="3594" spans="20:20">
      <c r="T3594" s="586"/>
    </row>
    <row r="3595" spans="20:20">
      <c r="T3595" s="586"/>
    </row>
    <row r="3596" spans="20:20">
      <c r="T3596" s="586"/>
    </row>
    <row r="3597" spans="20:20">
      <c r="T3597" s="586"/>
    </row>
    <row r="3598" spans="20:20">
      <c r="T3598" s="586"/>
    </row>
    <row r="3599" spans="20:20">
      <c r="T3599" s="586"/>
    </row>
    <row r="3600" spans="20:20">
      <c r="T3600" s="586"/>
    </row>
    <row r="3601" spans="20:20">
      <c r="T3601" s="586"/>
    </row>
    <row r="3602" spans="20:20">
      <c r="T3602" s="586"/>
    </row>
    <row r="3603" spans="20:20">
      <c r="T3603" s="586"/>
    </row>
    <row r="3604" spans="20:20">
      <c r="T3604" s="586"/>
    </row>
    <row r="3605" spans="20:20">
      <c r="T3605" s="586"/>
    </row>
    <row r="3606" spans="20:20">
      <c r="T3606" s="586"/>
    </row>
    <row r="3607" spans="20:20">
      <c r="T3607" s="586"/>
    </row>
    <row r="3608" spans="20:20">
      <c r="T3608" s="586"/>
    </row>
    <row r="3609" spans="20:20">
      <c r="T3609" s="586"/>
    </row>
    <row r="3610" spans="20:20">
      <c r="T3610" s="586"/>
    </row>
    <row r="3611" spans="20:20">
      <c r="T3611" s="586"/>
    </row>
    <row r="3612" spans="20:20">
      <c r="T3612" s="586"/>
    </row>
    <row r="3613" spans="20:20">
      <c r="T3613" s="586"/>
    </row>
    <row r="3614" spans="20:20">
      <c r="T3614" s="586"/>
    </row>
    <row r="3615" spans="20:20">
      <c r="T3615" s="586"/>
    </row>
    <row r="3616" spans="20:20">
      <c r="T3616" s="586"/>
    </row>
    <row r="3617" spans="20:20">
      <c r="T3617" s="586"/>
    </row>
    <row r="3618" spans="20:20">
      <c r="T3618" s="586"/>
    </row>
    <row r="3619" spans="20:20">
      <c r="T3619" s="586"/>
    </row>
    <row r="3620" spans="20:20">
      <c r="T3620" s="586"/>
    </row>
    <row r="3621" spans="20:20">
      <c r="T3621" s="586"/>
    </row>
    <row r="3622" spans="20:20">
      <c r="T3622" s="586"/>
    </row>
    <row r="3623" spans="20:20">
      <c r="T3623" s="586"/>
    </row>
    <row r="3624" spans="20:20">
      <c r="T3624" s="586"/>
    </row>
    <row r="3625" spans="20:20">
      <c r="T3625" s="586"/>
    </row>
    <row r="3626" spans="20:20">
      <c r="T3626" s="586"/>
    </row>
    <row r="3627" spans="20:20">
      <c r="T3627" s="586"/>
    </row>
    <row r="3628" spans="20:20">
      <c r="T3628" s="586"/>
    </row>
    <row r="3629" spans="20:20">
      <c r="T3629" s="586"/>
    </row>
    <row r="3630" spans="20:20">
      <c r="T3630" s="586"/>
    </row>
    <row r="3631" spans="20:20">
      <c r="T3631" s="586"/>
    </row>
    <row r="3632" spans="20:20">
      <c r="T3632" s="586"/>
    </row>
    <row r="3633" spans="20:20">
      <c r="T3633" s="586"/>
    </row>
    <row r="3634" spans="20:20">
      <c r="T3634" s="586"/>
    </row>
    <row r="3635" spans="20:20">
      <c r="T3635" s="586"/>
    </row>
    <row r="3636" spans="20:20">
      <c r="T3636" s="586"/>
    </row>
    <row r="3637" spans="20:20">
      <c r="T3637" s="586"/>
    </row>
    <row r="3638" spans="20:20">
      <c r="T3638" s="586"/>
    </row>
    <row r="3639" spans="20:20">
      <c r="T3639" s="586"/>
    </row>
    <row r="3640" spans="20:20">
      <c r="T3640" s="586"/>
    </row>
    <row r="3641" spans="20:20">
      <c r="T3641" s="586"/>
    </row>
    <row r="3642" spans="20:20">
      <c r="T3642" s="586"/>
    </row>
    <row r="3643" spans="20:20">
      <c r="T3643" s="586"/>
    </row>
    <row r="3644" spans="20:20">
      <c r="T3644" s="586"/>
    </row>
    <row r="3645" spans="20:20">
      <c r="T3645" s="586"/>
    </row>
    <row r="3646" spans="20:20">
      <c r="T3646" s="586"/>
    </row>
    <row r="3647" spans="20:20">
      <c r="T3647" s="586"/>
    </row>
    <row r="3648" spans="20:20">
      <c r="T3648" s="586"/>
    </row>
    <row r="3649" spans="20:20">
      <c r="T3649" s="586"/>
    </row>
    <row r="3650" spans="20:20">
      <c r="T3650" s="586"/>
    </row>
    <row r="3651" spans="20:20">
      <c r="T3651" s="586"/>
    </row>
    <row r="3652" spans="20:20">
      <c r="T3652" s="586"/>
    </row>
    <row r="3653" spans="20:20">
      <c r="T3653" s="586"/>
    </row>
    <row r="3654" spans="20:20">
      <c r="T3654" s="586"/>
    </row>
    <row r="3655" spans="20:20">
      <c r="T3655" s="586"/>
    </row>
    <row r="3656" spans="20:20">
      <c r="T3656" s="586"/>
    </row>
    <row r="3657" spans="20:20">
      <c r="T3657" s="586"/>
    </row>
    <row r="3658" spans="20:20">
      <c r="T3658" s="586"/>
    </row>
    <row r="3659" spans="20:20">
      <c r="T3659" s="586"/>
    </row>
    <row r="3660" spans="20:20">
      <c r="T3660" s="586"/>
    </row>
    <row r="3661" spans="20:20">
      <c r="T3661" s="586"/>
    </row>
    <row r="3662" spans="20:20">
      <c r="T3662" s="586"/>
    </row>
    <row r="3663" spans="20:20">
      <c r="T3663" s="586"/>
    </row>
    <row r="3664" spans="20:20">
      <c r="T3664" s="586"/>
    </row>
    <row r="3665" spans="20:20">
      <c r="T3665" s="586"/>
    </row>
    <row r="3666" spans="20:20">
      <c r="T3666" s="586"/>
    </row>
    <row r="3667" spans="20:20">
      <c r="T3667" s="586"/>
    </row>
    <row r="3668" spans="20:20">
      <c r="T3668" s="586"/>
    </row>
    <row r="3669" spans="20:20">
      <c r="T3669" s="586"/>
    </row>
    <row r="3670" spans="20:20">
      <c r="T3670" s="586"/>
    </row>
    <row r="3671" spans="20:20">
      <c r="T3671" s="586"/>
    </row>
    <row r="3672" spans="20:20">
      <c r="T3672" s="586"/>
    </row>
    <row r="3673" spans="20:20">
      <c r="T3673" s="586"/>
    </row>
    <row r="3674" spans="20:20">
      <c r="T3674" s="586"/>
    </row>
    <row r="3675" spans="20:20">
      <c r="T3675" s="586"/>
    </row>
    <row r="3676" spans="20:20">
      <c r="T3676" s="586"/>
    </row>
    <row r="3677" spans="20:20">
      <c r="T3677" s="586"/>
    </row>
    <row r="3678" spans="20:20">
      <c r="T3678" s="586"/>
    </row>
    <row r="3679" spans="20:20">
      <c r="T3679" s="586"/>
    </row>
    <row r="3680" spans="20:20">
      <c r="T3680" s="586"/>
    </row>
    <row r="3681" spans="20:20">
      <c r="T3681" s="586"/>
    </row>
    <row r="3682" spans="20:20">
      <c r="T3682" s="586"/>
    </row>
    <row r="3683" spans="20:20">
      <c r="T3683" s="586"/>
    </row>
    <row r="3684" spans="20:20">
      <c r="T3684" s="586"/>
    </row>
    <row r="3685" spans="20:20">
      <c r="T3685" s="586"/>
    </row>
    <row r="3686" spans="20:20">
      <c r="T3686" s="586"/>
    </row>
    <row r="3687" spans="20:20">
      <c r="T3687" s="586"/>
    </row>
    <row r="3688" spans="20:20">
      <c r="T3688" s="586"/>
    </row>
    <row r="3689" spans="20:20">
      <c r="T3689" s="586"/>
    </row>
    <row r="3690" spans="20:20">
      <c r="T3690" s="586"/>
    </row>
    <row r="3691" spans="20:20">
      <c r="T3691" s="586"/>
    </row>
    <row r="3692" spans="20:20">
      <c r="T3692" s="586"/>
    </row>
    <row r="3693" spans="20:20">
      <c r="T3693" s="586"/>
    </row>
    <row r="3694" spans="20:20">
      <c r="T3694" s="586"/>
    </row>
    <row r="3695" spans="20:20">
      <c r="T3695" s="586"/>
    </row>
    <row r="3696" spans="20:20">
      <c r="T3696" s="586"/>
    </row>
    <row r="3697" spans="20:20">
      <c r="T3697" s="586"/>
    </row>
    <row r="3698" spans="20:20">
      <c r="T3698" s="586"/>
    </row>
    <row r="3699" spans="20:20">
      <c r="T3699" s="586"/>
    </row>
    <row r="3700" spans="20:20">
      <c r="T3700" s="586"/>
    </row>
    <row r="3701" spans="20:20">
      <c r="T3701" s="586"/>
    </row>
    <row r="3702" spans="20:20">
      <c r="T3702" s="586"/>
    </row>
    <row r="3703" spans="20:20">
      <c r="T3703" s="586"/>
    </row>
    <row r="3704" spans="20:20">
      <c r="T3704" s="586"/>
    </row>
    <row r="3705" spans="20:20">
      <c r="T3705" s="586"/>
    </row>
    <row r="3706" spans="20:20">
      <c r="T3706" s="586"/>
    </row>
    <row r="3707" spans="20:20">
      <c r="T3707" s="586"/>
    </row>
    <row r="3708" spans="20:20">
      <c r="T3708" s="586"/>
    </row>
    <row r="3709" spans="20:20">
      <c r="T3709" s="586"/>
    </row>
    <row r="3710" spans="20:20">
      <c r="T3710" s="586"/>
    </row>
    <row r="3711" spans="20:20">
      <c r="T3711" s="586"/>
    </row>
    <row r="3712" spans="20:20">
      <c r="T3712" s="586"/>
    </row>
    <row r="3713" spans="20:20">
      <c r="T3713" s="586"/>
    </row>
    <row r="3714" spans="20:20">
      <c r="T3714" s="586"/>
    </row>
    <row r="3715" spans="20:20">
      <c r="T3715" s="586"/>
    </row>
    <row r="3716" spans="20:20">
      <c r="T3716" s="586"/>
    </row>
    <row r="3717" spans="20:20">
      <c r="T3717" s="586"/>
    </row>
    <row r="3718" spans="20:20">
      <c r="T3718" s="586"/>
    </row>
    <row r="3719" spans="20:20">
      <c r="T3719" s="586"/>
    </row>
    <row r="3720" spans="20:20">
      <c r="T3720" s="586"/>
    </row>
    <row r="3721" spans="20:20">
      <c r="T3721" s="586"/>
    </row>
    <row r="3722" spans="20:20">
      <c r="T3722" s="586"/>
    </row>
    <row r="3723" spans="20:20">
      <c r="T3723" s="586"/>
    </row>
    <row r="3724" spans="20:20">
      <c r="T3724" s="586"/>
    </row>
    <row r="3725" spans="20:20">
      <c r="T3725" s="586"/>
    </row>
    <row r="3726" spans="20:20">
      <c r="T3726" s="586"/>
    </row>
    <row r="3727" spans="20:20">
      <c r="T3727" s="586"/>
    </row>
    <row r="3728" spans="20:20">
      <c r="T3728" s="586"/>
    </row>
    <row r="3729" spans="20:20">
      <c r="T3729" s="586"/>
    </row>
    <row r="3730" spans="20:20">
      <c r="T3730" s="586"/>
    </row>
    <row r="3731" spans="20:20">
      <c r="T3731" s="586"/>
    </row>
    <row r="3732" spans="20:20">
      <c r="T3732" s="586"/>
    </row>
    <row r="3733" spans="20:20">
      <c r="T3733" s="586"/>
    </row>
    <row r="3734" spans="20:20">
      <c r="T3734" s="586"/>
    </row>
    <row r="3735" spans="20:20">
      <c r="T3735" s="586"/>
    </row>
    <row r="3736" spans="20:20">
      <c r="T3736" s="586"/>
    </row>
    <row r="3737" spans="20:20">
      <c r="T3737" s="586"/>
    </row>
    <row r="3738" spans="20:20">
      <c r="T3738" s="586"/>
    </row>
    <row r="3739" spans="20:20">
      <c r="T3739" s="586"/>
    </row>
    <row r="3740" spans="20:20">
      <c r="T3740" s="586"/>
    </row>
    <row r="3741" spans="20:20">
      <c r="T3741" s="586"/>
    </row>
    <row r="3742" spans="20:20">
      <c r="T3742" s="586"/>
    </row>
    <row r="3743" spans="20:20">
      <c r="T3743" s="586"/>
    </row>
    <row r="3744" spans="20:20">
      <c r="T3744" s="586"/>
    </row>
    <row r="3745" spans="20:20">
      <c r="T3745" s="586"/>
    </row>
    <row r="3746" spans="20:20">
      <c r="T3746" s="586"/>
    </row>
    <row r="3747" spans="20:20">
      <c r="T3747" s="586"/>
    </row>
    <row r="3748" spans="20:20">
      <c r="T3748" s="586"/>
    </row>
    <row r="3749" spans="20:20">
      <c r="T3749" s="586"/>
    </row>
    <row r="3750" spans="20:20">
      <c r="T3750" s="586"/>
    </row>
    <row r="3751" spans="20:20">
      <c r="T3751" s="586"/>
    </row>
    <row r="3752" spans="20:20">
      <c r="T3752" s="586"/>
    </row>
    <row r="3753" spans="20:20">
      <c r="T3753" s="586"/>
    </row>
    <row r="3754" spans="20:20">
      <c r="T3754" s="586"/>
    </row>
    <row r="3755" spans="20:20">
      <c r="T3755" s="586"/>
    </row>
    <row r="3756" spans="20:20">
      <c r="T3756" s="586"/>
    </row>
    <row r="3757" spans="20:20">
      <c r="T3757" s="586"/>
    </row>
    <row r="3758" spans="20:20">
      <c r="T3758" s="586"/>
    </row>
    <row r="3759" spans="20:20">
      <c r="T3759" s="586"/>
    </row>
    <row r="3760" spans="20:20">
      <c r="T3760" s="586"/>
    </row>
    <row r="3761" spans="20:20">
      <c r="T3761" s="586"/>
    </row>
    <row r="3762" spans="20:20">
      <c r="T3762" s="586"/>
    </row>
    <row r="3763" spans="20:20">
      <c r="T3763" s="586"/>
    </row>
    <row r="3764" spans="20:20">
      <c r="T3764" s="586"/>
    </row>
    <row r="3765" spans="20:20">
      <c r="T3765" s="586"/>
    </row>
    <row r="3766" spans="20:20">
      <c r="T3766" s="586"/>
    </row>
    <row r="3767" spans="20:20">
      <c r="T3767" s="586"/>
    </row>
    <row r="3768" spans="20:20">
      <c r="T3768" s="586"/>
    </row>
    <row r="3769" spans="20:20">
      <c r="T3769" s="586"/>
    </row>
    <row r="3770" spans="20:20">
      <c r="T3770" s="586"/>
    </row>
    <row r="3771" spans="20:20">
      <c r="T3771" s="586"/>
    </row>
    <row r="3772" spans="20:20">
      <c r="T3772" s="586"/>
    </row>
    <row r="3773" spans="20:20">
      <c r="T3773" s="586"/>
    </row>
    <row r="3774" spans="20:20">
      <c r="T3774" s="586"/>
    </row>
    <row r="3775" spans="20:20">
      <c r="T3775" s="586"/>
    </row>
    <row r="3776" spans="20:20">
      <c r="T3776" s="586"/>
    </row>
    <row r="3777" spans="20:20">
      <c r="T3777" s="586"/>
    </row>
    <row r="3778" spans="20:20">
      <c r="T3778" s="586"/>
    </row>
    <row r="3779" spans="20:20">
      <c r="T3779" s="586"/>
    </row>
    <row r="3780" spans="20:20">
      <c r="T3780" s="586"/>
    </row>
    <row r="3781" spans="20:20">
      <c r="T3781" s="586"/>
    </row>
    <row r="3782" spans="20:20">
      <c r="T3782" s="586"/>
    </row>
    <row r="3783" spans="20:20">
      <c r="T3783" s="586"/>
    </row>
    <row r="3784" spans="20:20">
      <c r="T3784" s="586"/>
    </row>
    <row r="3785" spans="20:20">
      <c r="T3785" s="586"/>
    </row>
    <row r="3786" spans="20:20">
      <c r="T3786" s="586"/>
    </row>
    <row r="3787" spans="20:20">
      <c r="T3787" s="586"/>
    </row>
    <row r="3788" spans="20:20">
      <c r="T3788" s="586"/>
    </row>
    <row r="3789" spans="20:20">
      <c r="T3789" s="586"/>
    </row>
    <row r="3790" spans="20:20">
      <c r="T3790" s="586"/>
    </row>
    <row r="3791" spans="20:20">
      <c r="T3791" s="586"/>
    </row>
    <row r="3792" spans="20:20">
      <c r="T3792" s="586"/>
    </row>
    <row r="3793" spans="20:20">
      <c r="T3793" s="586"/>
    </row>
    <row r="3794" spans="20:20">
      <c r="T3794" s="586"/>
    </row>
    <row r="3795" spans="20:20">
      <c r="T3795" s="586"/>
    </row>
    <row r="3796" spans="20:20">
      <c r="T3796" s="586"/>
    </row>
    <row r="3797" spans="20:20">
      <c r="T3797" s="586"/>
    </row>
    <row r="3798" spans="20:20">
      <c r="T3798" s="586"/>
    </row>
    <row r="3799" spans="20:20">
      <c r="T3799" s="586"/>
    </row>
    <row r="3800" spans="20:20">
      <c r="T3800" s="586"/>
    </row>
    <row r="3801" spans="20:20">
      <c r="T3801" s="586"/>
    </row>
    <row r="3802" spans="20:20">
      <c r="T3802" s="586"/>
    </row>
    <row r="3803" spans="20:20">
      <c r="T3803" s="586"/>
    </row>
    <row r="3804" spans="20:20">
      <c r="T3804" s="586"/>
    </row>
    <row r="3805" spans="20:20">
      <c r="T3805" s="586"/>
    </row>
    <row r="3806" spans="20:20">
      <c r="T3806" s="586"/>
    </row>
    <row r="3807" spans="20:20">
      <c r="T3807" s="586"/>
    </row>
    <row r="3808" spans="20:20">
      <c r="T3808" s="586"/>
    </row>
    <row r="3809" spans="20:20">
      <c r="T3809" s="586"/>
    </row>
    <row r="3810" spans="20:20">
      <c r="T3810" s="586"/>
    </row>
    <row r="3811" spans="20:20">
      <c r="T3811" s="586"/>
    </row>
    <row r="3812" spans="20:20">
      <c r="T3812" s="586"/>
    </row>
    <row r="3813" spans="20:20">
      <c r="T3813" s="586"/>
    </row>
    <row r="3814" spans="20:20">
      <c r="T3814" s="586"/>
    </row>
    <row r="3815" spans="20:20">
      <c r="T3815" s="586"/>
    </row>
    <row r="3816" spans="20:20">
      <c r="T3816" s="586"/>
    </row>
    <row r="3817" spans="20:20">
      <c r="T3817" s="586"/>
    </row>
    <row r="3818" spans="20:20">
      <c r="T3818" s="586"/>
    </row>
    <row r="3819" spans="20:20">
      <c r="T3819" s="586"/>
    </row>
    <row r="3820" spans="20:20">
      <c r="T3820" s="586"/>
    </row>
    <row r="3821" spans="20:20">
      <c r="T3821" s="586"/>
    </row>
    <row r="3822" spans="20:20">
      <c r="T3822" s="586"/>
    </row>
    <row r="3823" spans="20:20">
      <c r="T3823" s="586"/>
    </row>
    <row r="3824" spans="20:20">
      <c r="T3824" s="586"/>
    </row>
    <row r="3825" spans="20:20">
      <c r="T3825" s="586"/>
    </row>
    <row r="3826" spans="20:20">
      <c r="T3826" s="586"/>
    </row>
    <row r="3827" spans="20:20">
      <c r="T3827" s="586"/>
    </row>
    <row r="3828" spans="20:20">
      <c r="T3828" s="586"/>
    </row>
    <row r="3829" spans="20:20">
      <c r="T3829" s="586"/>
    </row>
    <row r="3830" spans="20:20">
      <c r="T3830" s="586"/>
    </row>
    <row r="3831" spans="20:20">
      <c r="T3831" s="586"/>
    </row>
    <row r="3832" spans="20:20">
      <c r="T3832" s="586"/>
    </row>
    <row r="3833" spans="20:20">
      <c r="T3833" s="586"/>
    </row>
    <row r="3834" spans="20:20">
      <c r="T3834" s="586"/>
    </row>
    <row r="3835" spans="20:20">
      <c r="T3835" s="586"/>
    </row>
    <row r="3836" spans="20:20">
      <c r="T3836" s="586"/>
    </row>
    <row r="3837" spans="20:20">
      <c r="T3837" s="586"/>
    </row>
    <row r="3838" spans="20:20">
      <c r="T3838" s="586"/>
    </row>
    <row r="3839" spans="20:20">
      <c r="T3839" s="586"/>
    </row>
    <row r="3840" spans="20:20">
      <c r="T3840" s="586"/>
    </row>
    <row r="3841" spans="20:20">
      <c r="T3841" s="586"/>
    </row>
    <row r="3842" spans="20:20">
      <c r="T3842" s="586"/>
    </row>
    <row r="3843" spans="20:20">
      <c r="T3843" s="586"/>
    </row>
    <row r="3844" spans="20:20">
      <c r="T3844" s="586"/>
    </row>
    <row r="3845" spans="20:20">
      <c r="T3845" s="586"/>
    </row>
    <row r="3846" spans="20:20">
      <c r="T3846" s="586"/>
    </row>
    <row r="3847" spans="20:20">
      <c r="T3847" s="586"/>
    </row>
    <row r="3848" spans="20:20">
      <c r="T3848" s="586"/>
    </row>
    <row r="3849" spans="20:20">
      <c r="T3849" s="586"/>
    </row>
    <row r="3850" spans="20:20">
      <c r="T3850" s="586"/>
    </row>
    <row r="3851" spans="20:20">
      <c r="T3851" s="586"/>
    </row>
    <row r="3852" spans="20:20">
      <c r="T3852" s="586"/>
    </row>
    <row r="3853" spans="20:20">
      <c r="T3853" s="586"/>
    </row>
    <row r="3854" spans="20:20">
      <c r="T3854" s="586"/>
    </row>
    <row r="3855" spans="20:20">
      <c r="T3855" s="586"/>
    </row>
    <row r="3856" spans="20:20">
      <c r="T3856" s="586"/>
    </row>
    <row r="3857" spans="20:20">
      <c r="T3857" s="586"/>
    </row>
    <row r="3858" spans="20:20">
      <c r="T3858" s="586"/>
    </row>
    <row r="3859" spans="20:20">
      <c r="T3859" s="586"/>
    </row>
    <row r="3860" spans="20:20">
      <c r="T3860" s="586"/>
    </row>
    <row r="3861" spans="20:20">
      <c r="T3861" s="586"/>
    </row>
    <row r="3862" spans="20:20">
      <c r="T3862" s="586"/>
    </row>
    <row r="3863" spans="20:20">
      <c r="T3863" s="586"/>
    </row>
    <row r="3864" spans="20:20">
      <c r="T3864" s="586"/>
    </row>
    <row r="3865" spans="20:20">
      <c r="T3865" s="586"/>
    </row>
    <row r="3866" spans="20:20">
      <c r="T3866" s="586"/>
    </row>
    <row r="3867" spans="20:20">
      <c r="T3867" s="586"/>
    </row>
    <row r="3868" spans="20:20">
      <c r="T3868" s="586"/>
    </row>
    <row r="3869" spans="20:20">
      <c r="T3869" s="586"/>
    </row>
    <row r="3870" spans="20:20">
      <c r="T3870" s="586"/>
    </row>
    <row r="3871" spans="20:20">
      <c r="T3871" s="586"/>
    </row>
    <row r="3872" spans="20:20">
      <c r="T3872" s="586"/>
    </row>
    <row r="3873" spans="20:20">
      <c r="T3873" s="586"/>
    </row>
    <row r="3874" spans="20:20">
      <c r="T3874" s="586"/>
    </row>
    <row r="3875" spans="20:20">
      <c r="T3875" s="586"/>
    </row>
    <row r="3876" spans="20:20">
      <c r="T3876" s="586"/>
    </row>
    <row r="3877" spans="20:20">
      <c r="T3877" s="586"/>
    </row>
    <row r="3878" spans="20:20">
      <c r="T3878" s="586"/>
    </row>
    <row r="3879" spans="20:20">
      <c r="T3879" s="586"/>
    </row>
    <row r="3880" spans="20:20">
      <c r="T3880" s="586"/>
    </row>
    <row r="3881" spans="20:20">
      <c r="T3881" s="586"/>
    </row>
    <row r="3882" spans="20:20">
      <c r="T3882" s="586"/>
    </row>
    <row r="3883" spans="20:20">
      <c r="T3883" s="586"/>
    </row>
    <row r="3884" spans="20:20">
      <c r="T3884" s="586"/>
    </row>
    <row r="3885" spans="20:20">
      <c r="T3885" s="586"/>
    </row>
    <row r="3886" spans="20:20">
      <c r="T3886" s="586"/>
    </row>
    <row r="3887" spans="20:20">
      <c r="T3887" s="586"/>
    </row>
    <row r="3888" spans="20:20">
      <c r="T3888" s="586"/>
    </row>
    <row r="3889" spans="20:20">
      <c r="T3889" s="586"/>
    </row>
    <row r="3890" spans="20:20">
      <c r="T3890" s="586"/>
    </row>
    <row r="3891" spans="20:20">
      <c r="T3891" s="586"/>
    </row>
    <row r="3892" spans="20:20">
      <c r="T3892" s="586"/>
    </row>
    <row r="3893" spans="20:20">
      <c r="T3893" s="586"/>
    </row>
    <row r="3894" spans="20:20">
      <c r="T3894" s="586"/>
    </row>
    <row r="3895" spans="20:20">
      <c r="T3895" s="586"/>
    </row>
    <row r="3896" spans="20:20">
      <c r="T3896" s="586"/>
    </row>
    <row r="3897" spans="20:20">
      <c r="T3897" s="586"/>
    </row>
    <row r="3898" spans="20:20">
      <c r="T3898" s="586"/>
    </row>
    <row r="3899" spans="20:20">
      <c r="T3899" s="586"/>
    </row>
    <row r="3900" spans="20:20">
      <c r="T3900" s="586"/>
    </row>
    <row r="3901" spans="20:20">
      <c r="T3901" s="586"/>
    </row>
    <row r="3902" spans="20:20">
      <c r="T3902" s="586"/>
    </row>
    <row r="3903" spans="20:20">
      <c r="T3903" s="586"/>
    </row>
    <row r="3904" spans="20:20">
      <c r="T3904" s="586"/>
    </row>
    <row r="3905" spans="20:20">
      <c r="T3905" s="586"/>
    </row>
    <row r="3906" spans="20:20">
      <c r="T3906" s="586"/>
    </row>
    <row r="3907" spans="20:20">
      <c r="T3907" s="586"/>
    </row>
    <row r="3908" spans="20:20">
      <c r="T3908" s="586"/>
    </row>
    <row r="3909" spans="20:20">
      <c r="T3909" s="586"/>
    </row>
    <row r="3910" spans="20:20">
      <c r="T3910" s="586"/>
    </row>
    <row r="3911" spans="20:20">
      <c r="T3911" s="586"/>
    </row>
    <row r="3912" spans="20:20">
      <c r="T3912" s="586"/>
    </row>
    <row r="3913" spans="20:20">
      <c r="T3913" s="586"/>
    </row>
    <row r="3914" spans="20:20">
      <c r="T3914" s="586"/>
    </row>
    <row r="3915" spans="20:20">
      <c r="T3915" s="586"/>
    </row>
    <row r="3916" spans="20:20">
      <c r="T3916" s="586"/>
    </row>
    <row r="3917" spans="20:20">
      <c r="T3917" s="586"/>
    </row>
    <row r="3918" spans="20:20">
      <c r="T3918" s="586"/>
    </row>
    <row r="3919" spans="20:20">
      <c r="T3919" s="586"/>
    </row>
    <row r="3920" spans="20:20">
      <c r="T3920" s="586"/>
    </row>
    <row r="3921" spans="20:20">
      <c r="T3921" s="586"/>
    </row>
    <row r="3922" spans="20:20">
      <c r="T3922" s="586"/>
    </row>
    <row r="3923" spans="20:20">
      <c r="T3923" s="586"/>
    </row>
    <row r="3924" spans="20:20">
      <c r="T3924" s="586"/>
    </row>
    <row r="3925" spans="20:20">
      <c r="T3925" s="586"/>
    </row>
    <row r="3926" spans="20:20">
      <c r="T3926" s="586"/>
    </row>
    <row r="3927" spans="20:20">
      <c r="T3927" s="586"/>
    </row>
    <row r="3928" spans="20:20">
      <c r="T3928" s="586"/>
    </row>
    <row r="3929" spans="20:20">
      <c r="T3929" s="586"/>
    </row>
    <row r="3930" spans="20:20">
      <c r="T3930" s="586"/>
    </row>
    <row r="3931" spans="20:20">
      <c r="T3931" s="586"/>
    </row>
    <row r="3932" spans="20:20">
      <c r="T3932" s="586"/>
    </row>
    <row r="3933" spans="20:20">
      <c r="T3933" s="586"/>
    </row>
    <row r="3934" spans="20:20">
      <c r="T3934" s="586"/>
    </row>
    <row r="3935" spans="20:20">
      <c r="T3935" s="586"/>
    </row>
    <row r="3936" spans="20:20">
      <c r="T3936" s="586"/>
    </row>
    <row r="3937" spans="20:20">
      <c r="T3937" s="586"/>
    </row>
    <row r="3938" spans="20:20">
      <c r="T3938" s="586"/>
    </row>
    <row r="3939" spans="20:20">
      <c r="T3939" s="586"/>
    </row>
    <row r="3940" spans="20:20">
      <c r="T3940" s="586"/>
    </row>
    <row r="3941" spans="20:20">
      <c r="T3941" s="586"/>
    </row>
    <row r="3942" spans="20:20">
      <c r="T3942" s="586"/>
    </row>
    <row r="3943" spans="20:20">
      <c r="T3943" s="586"/>
    </row>
    <row r="3944" spans="20:20">
      <c r="T3944" s="586"/>
    </row>
    <row r="3945" spans="20:20">
      <c r="T3945" s="586"/>
    </row>
    <row r="3946" spans="20:20">
      <c r="T3946" s="586"/>
    </row>
    <row r="3947" spans="20:20">
      <c r="T3947" s="586"/>
    </row>
    <row r="3948" spans="20:20">
      <c r="T3948" s="586"/>
    </row>
    <row r="3949" spans="20:20">
      <c r="T3949" s="586"/>
    </row>
    <row r="3950" spans="20:20">
      <c r="T3950" s="586"/>
    </row>
    <row r="3951" spans="20:20">
      <c r="T3951" s="586"/>
    </row>
    <row r="3952" spans="20:20">
      <c r="T3952" s="586"/>
    </row>
    <row r="3953" spans="20:20">
      <c r="T3953" s="586"/>
    </row>
    <row r="3954" spans="20:20">
      <c r="T3954" s="586"/>
    </row>
    <row r="3955" spans="20:20">
      <c r="T3955" s="586"/>
    </row>
    <row r="3956" spans="20:20">
      <c r="T3956" s="586"/>
    </row>
    <row r="3957" spans="20:20">
      <c r="T3957" s="586"/>
    </row>
    <row r="3958" spans="20:20">
      <c r="T3958" s="586"/>
    </row>
    <row r="3959" spans="20:20">
      <c r="T3959" s="586"/>
    </row>
    <row r="3960" spans="20:20">
      <c r="T3960" s="586"/>
    </row>
    <row r="3961" spans="20:20">
      <c r="T3961" s="586"/>
    </row>
    <row r="3962" spans="20:20">
      <c r="T3962" s="586"/>
    </row>
    <row r="3963" spans="20:20">
      <c r="T3963" s="586"/>
    </row>
    <row r="3964" spans="20:20">
      <c r="T3964" s="586"/>
    </row>
    <row r="3965" spans="20:20">
      <c r="T3965" s="586"/>
    </row>
    <row r="3966" spans="20:20">
      <c r="T3966" s="586"/>
    </row>
    <row r="3967" spans="20:20">
      <c r="T3967" s="586"/>
    </row>
    <row r="3968" spans="20:20">
      <c r="T3968" s="586"/>
    </row>
    <row r="3969" spans="20:20">
      <c r="T3969" s="586"/>
    </row>
    <row r="3970" spans="20:20">
      <c r="T3970" s="586"/>
    </row>
    <row r="3971" spans="20:20">
      <c r="T3971" s="586"/>
    </row>
    <row r="3972" spans="20:20">
      <c r="T3972" s="586"/>
    </row>
    <row r="3973" spans="20:20">
      <c r="T3973" s="586"/>
    </row>
    <row r="3974" spans="20:20">
      <c r="T3974" s="586"/>
    </row>
    <row r="3975" spans="20:20">
      <c r="T3975" s="586"/>
    </row>
    <row r="3976" spans="20:20">
      <c r="T3976" s="586"/>
    </row>
    <row r="3977" spans="20:20">
      <c r="T3977" s="586"/>
    </row>
    <row r="3978" spans="20:20">
      <c r="T3978" s="586"/>
    </row>
    <row r="3979" spans="20:20">
      <c r="T3979" s="586"/>
    </row>
    <row r="3980" spans="20:20">
      <c r="T3980" s="586"/>
    </row>
    <row r="3981" spans="20:20">
      <c r="T3981" s="586"/>
    </row>
    <row r="3982" spans="20:20">
      <c r="T3982" s="586"/>
    </row>
    <row r="3983" spans="20:20">
      <c r="T3983" s="586"/>
    </row>
    <row r="3984" spans="20:20">
      <c r="T3984" s="586"/>
    </row>
    <row r="3985" spans="20:20">
      <c r="T3985" s="586"/>
    </row>
    <row r="3986" spans="20:20">
      <c r="T3986" s="586"/>
    </row>
    <row r="3987" spans="20:20">
      <c r="T3987" s="586"/>
    </row>
    <row r="3988" spans="20:20">
      <c r="T3988" s="586"/>
    </row>
    <row r="3989" spans="20:20">
      <c r="T3989" s="586"/>
    </row>
    <row r="3990" spans="20:20">
      <c r="T3990" s="586"/>
    </row>
    <row r="3991" spans="20:20">
      <c r="T3991" s="586"/>
    </row>
    <row r="3992" spans="20:20">
      <c r="T3992" s="586"/>
    </row>
    <row r="3993" spans="20:20">
      <c r="T3993" s="586"/>
    </row>
    <row r="3994" spans="20:20">
      <c r="T3994" s="586"/>
    </row>
    <row r="3995" spans="20:20">
      <c r="T3995" s="586"/>
    </row>
    <row r="3996" spans="20:20">
      <c r="T3996" s="586"/>
    </row>
    <row r="3997" spans="20:20">
      <c r="T3997" s="586"/>
    </row>
    <row r="3998" spans="20:20">
      <c r="T3998" s="586"/>
    </row>
    <row r="3999" spans="20:20">
      <c r="T3999" s="586"/>
    </row>
    <row r="4000" spans="20:20">
      <c r="T4000" s="586"/>
    </row>
    <row r="4001" spans="20:20">
      <c r="T4001" s="586"/>
    </row>
    <row r="4002" spans="20:20">
      <c r="T4002" s="586"/>
    </row>
    <row r="4003" spans="20:20">
      <c r="T4003" s="586"/>
    </row>
    <row r="4004" spans="20:20">
      <c r="T4004" s="586"/>
    </row>
    <row r="4005" spans="20:20">
      <c r="T4005" s="586"/>
    </row>
    <row r="4006" spans="20:20">
      <c r="T4006" s="586"/>
    </row>
    <row r="4007" spans="20:20">
      <c r="T4007" s="586"/>
    </row>
    <row r="4008" spans="20:20">
      <c r="T4008" s="586"/>
    </row>
    <row r="4009" spans="20:20">
      <c r="T4009" s="586"/>
    </row>
    <row r="4010" spans="20:20">
      <c r="T4010" s="586"/>
    </row>
    <row r="4011" spans="20:20">
      <c r="T4011" s="586"/>
    </row>
    <row r="4012" spans="20:20">
      <c r="T4012" s="586"/>
    </row>
    <row r="4013" spans="20:20">
      <c r="T4013" s="586"/>
    </row>
    <row r="4014" spans="20:20">
      <c r="T4014" s="586"/>
    </row>
    <row r="4015" spans="20:20">
      <c r="T4015" s="586"/>
    </row>
    <row r="4016" spans="20:20">
      <c r="T4016" s="586"/>
    </row>
    <row r="4017" spans="20:20">
      <c r="T4017" s="586"/>
    </row>
    <row r="4018" spans="20:20">
      <c r="T4018" s="586"/>
    </row>
    <row r="4019" spans="20:20">
      <c r="T4019" s="586"/>
    </row>
    <row r="4020" spans="20:20">
      <c r="T4020" s="586"/>
    </row>
    <row r="4021" spans="20:20">
      <c r="T4021" s="586"/>
    </row>
    <row r="4022" spans="20:20">
      <c r="T4022" s="586"/>
    </row>
    <row r="4023" spans="20:20">
      <c r="T4023" s="586"/>
    </row>
    <row r="4024" spans="20:20">
      <c r="T4024" s="586"/>
    </row>
    <row r="4025" spans="20:20">
      <c r="T4025" s="586"/>
    </row>
    <row r="4026" spans="20:20">
      <c r="T4026" s="586"/>
    </row>
    <row r="4027" spans="20:20">
      <c r="T4027" s="586"/>
    </row>
    <row r="4028" spans="20:20">
      <c r="T4028" s="586"/>
    </row>
    <row r="4029" spans="20:20">
      <c r="T4029" s="586"/>
    </row>
    <row r="4030" spans="20:20">
      <c r="T4030" s="586"/>
    </row>
    <row r="4031" spans="20:20">
      <c r="T4031" s="586"/>
    </row>
    <row r="4032" spans="20:20">
      <c r="T4032" s="586"/>
    </row>
    <row r="4033" spans="20:20">
      <c r="T4033" s="586"/>
    </row>
    <row r="4034" spans="20:20">
      <c r="T4034" s="586"/>
    </row>
    <row r="4035" spans="20:20">
      <c r="T4035" s="586"/>
    </row>
    <row r="4036" spans="20:20">
      <c r="T4036" s="586"/>
    </row>
    <row r="4037" spans="20:20">
      <c r="T4037" s="586"/>
    </row>
    <row r="4038" spans="20:20">
      <c r="T4038" s="586"/>
    </row>
    <row r="4039" spans="20:20">
      <c r="T4039" s="586"/>
    </row>
    <row r="4040" spans="20:20">
      <c r="T4040" s="586"/>
    </row>
    <row r="4041" spans="20:20">
      <c r="T4041" s="586"/>
    </row>
    <row r="4042" spans="20:20">
      <c r="T4042" s="586"/>
    </row>
    <row r="4043" spans="20:20">
      <c r="T4043" s="586"/>
    </row>
    <row r="4044" spans="20:20">
      <c r="T4044" s="586"/>
    </row>
    <row r="4045" spans="20:20">
      <c r="T4045" s="586"/>
    </row>
    <row r="4046" spans="20:20">
      <c r="T4046" s="586"/>
    </row>
    <row r="4047" spans="20:20">
      <c r="T4047" s="586"/>
    </row>
    <row r="4048" spans="20:20">
      <c r="T4048" s="586"/>
    </row>
    <row r="4049" spans="20:20">
      <c r="T4049" s="586"/>
    </row>
    <row r="4050" spans="20:20">
      <c r="T4050" s="586"/>
    </row>
    <row r="4051" spans="20:20">
      <c r="T4051" s="586"/>
    </row>
    <row r="4052" spans="20:20">
      <c r="T4052" s="586"/>
    </row>
    <row r="4053" spans="20:20">
      <c r="T4053" s="586"/>
    </row>
    <row r="4054" spans="20:20">
      <c r="T4054" s="586"/>
    </row>
    <row r="4055" spans="20:20">
      <c r="T4055" s="586"/>
    </row>
    <row r="4056" spans="20:20">
      <c r="T4056" s="586"/>
    </row>
    <row r="4057" spans="20:20">
      <c r="T4057" s="586"/>
    </row>
    <row r="4058" spans="20:20">
      <c r="T4058" s="586"/>
    </row>
    <row r="4059" spans="20:20">
      <c r="T4059" s="586"/>
    </row>
    <row r="4060" spans="20:20">
      <c r="T4060" s="586"/>
    </row>
    <row r="4061" spans="20:20">
      <c r="T4061" s="586"/>
    </row>
    <row r="4062" spans="20:20">
      <c r="T4062" s="586"/>
    </row>
    <row r="4063" spans="20:20">
      <c r="T4063" s="586"/>
    </row>
    <row r="4064" spans="20:20">
      <c r="T4064" s="586"/>
    </row>
    <row r="4065" spans="20:20">
      <c r="T4065" s="586"/>
    </row>
    <row r="4066" spans="20:20">
      <c r="T4066" s="586"/>
    </row>
    <row r="4067" spans="20:20">
      <c r="T4067" s="586"/>
    </row>
    <row r="4068" spans="20:20">
      <c r="T4068" s="586"/>
    </row>
    <row r="4069" spans="20:20">
      <c r="T4069" s="586"/>
    </row>
    <row r="4070" spans="20:20">
      <c r="T4070" s="586"/>
    </row>
    <row r="4071" spans="20:20">
      <c r="T4071" s="586"/>
    </row>
    <row r="4072" spans="20:20">
      <c r="T4072" s="586"/>
    </row>
    <row r="4073" spans="20:20">
      <c r="T4073" s="586"/>
    </row>
    <row r="4074" spans="20:20">
      <c r="T4074" s="586"/>
    </row>
    <row r="4075" spans="20:20">
      <c r="T4075" s="586"/>
    </row>
    <row r="4076" spans="20:20">
      <c r="T4076" s="586"/>
    </row>
    <row r="4077" spans="20:20">
      <c r="T4077" s="586"/>
    </row>
    <row r="4078" spans="20:20">
      <c r="T4078" s="586"/>
    </row>
    <row r="4079" spans="20:20">
      <c r="T4079" s="586"/>
    </row>
    <row r="4080" spans="20:20">
      <c r="T4080" s="586"/>
    </row>
    <row r="4081" spans="20:20">
      <c r="T4081" s="586"/>
    </row>
    <row r="4082" spans="20:20">
      <c r="T4082" s="586"/>
    </row>
    <row r="4083" spans="20:20">
      <c r="T4083" s="586"/>
    </row>
    <row r="4084" spans="20:20">
      <c r="T4084" s="586"/>
    </row>
    <row r="4085" spans="20:20">
      <c r="T4085" s="586"/>
    </row>
    <row r="4086" spans="20:20">
      <c r="T4086" s="586"/>
    </row>
    <row r="4087" spans="20:20">
      <c r="T4087" s="586"/>
    </row>
    <row r="4088" spans="20:20">
      <c r="T4088" s="586"/>
    </row>
    <row r="4089" spans="20:20">
      <c r="T4089" s="586"/>
    </row>
    <row r="4090" spans="20:20">
      <c r="T4090" s="586"/>
    </row>
    <row r="4091" spans="20:20">
      <c r="T4091" s="586"/>
    </row>
    <row r="4092" spans="20:20">
      <c r="T4092" s="586"/>
    </row>
    <row r="4093" spans="20:20">
      <c r="T4093" s="586"/>
    </row>
    <row r="4094" spans="20:20">
      <c r="T4094" s="586"/>
    </row>
    <row r="4095" spans="20:20">
      <c r="T4095" s="586"/>
    </row>
    <row r="4096" spans="20:20">
      <c r="T4096" s="586"/>
    </row>
    <row r="4097" spans="20:20">
      <c r="T4097" s="586"/>
    </row>
    <row r="4098" spans="20:20">
      <c r="T4098" s="586"/>
    </row>
    <row r="4099" spans="20:20">
      <c r="T4099" s="586"/>
    </row>
    <row r="4100" spans="20:20">
      <c r="T4100" s="586"/>
    </row>
    <row r="4101" spans="20:20">
      <c r="T4101" s="586"/>
    </row>
    <row r="4102" spans="20:20">
      <c r="T4102" s="586"/>
    </row>
    <row r="4103" spans="20:20">
      <c r="T4103" s="586"/>
    </row>
    <row r="4104" spans="20:20">
      <c r="T4104" s="586"/>
    </row>
    <row r="4105" spans="20:20">
      <c r="T4105" s="586"/>
    </row>
    <row r="4106" spans="20:20">
      <c r="T4106" s="586"/>
    </row>
    <row r="4107" spans="20:20">
      <c r="T4107" s="586"/>
    </row>
    <row r="4108" spans="20:20">
      <c r="T4108" s="586"/>
    </row>
    <row r="4109" spans="20:20">
      <c r="T4109" s="586"/>
    </row>
    <row r="4110" spans="20:20">
      <c r="T4110" s="586"/>
    </row>
    <row r="4111" spans="20:20">
      <c r="T4111" s="586"/>
    </row>
    <row r="4112" spans="20:20">
      <c r="T4112" s="586"/>
    </row>
    <row r="4113" spans="20:20">
      <c r="T4113" s="586"/>
    </row>
    <row r="4114" spans="20:20">
      <c r="T4114" s="586"/>
    </row>
    <row r="4115" spans="20:20">
      <c r="T4115" s="586"/>
    </row>
    <row r="4116" spans="20:20">
      <c r="T4116" s="586"/>
    </row>
    <row r="4117" spans="20:20">
      <c r="T4117" s="586"/>
    </row>
    <row r="4118" spans="20:20">
      <c r="T4118" s="586"/>
    </row>
    <row r="4119" spans="20:20">
      <c r="T4119" s="586"/>
    </row>
    <row r="4120" spans="20:20">
      <c r="T4120" s="586"/>
    </row>
    <row r="4121" spans="20:20">
      <c r="T4121" s="586"/>
    </row>
    <row r="4122" spans="20:20">
      <c r="T4122" s="586"/>
    </row>
    <row r="4123" spans="20:20">
      <c r="T4123" s="586"/>
    </row>
    <row r="4124" spans="20:20">
      <c r="T4124" s="586"/>
    </row>
    <row r="4125" spans="20:20">
      <c r="T4125" s="586"/>
    </row>
    <row r="4126" spans="20:20">
      <c r="T4126" s="586"/>
    </row>
    <row r="4127" spans="20:20">
      <c r="T4127" s="586"/>
    </row>
    <row r="4128" spans="20:20">
      <c r="T4128" s="586"/>
    </row>
    <row r="4129" spans="20:20">
      <c r="T4129" s="586"/>
    </row>
    <row r="4130" spans="20:20">
      <c r="T4130" s="586"/>
    </row>
    <row r="4131" spans="20:20">
      <c r="T4131" s="586"/>
    </row>
    <row r="4132" spans="20:20">
      <c r="T4132" s="586"/>
    </row>
    <row r="4133" spans="20:20">
      <c r="T4133" s="586"/>
    </row>
    <row r="4134" spans="20:20">
      <c r="T4134" s="586"/>
    </row>
    <row r="4135" spans="20:20">
      <c r="T4135" s="586"/>
    </row>
    <row r="4136" spans="20:20">
      <c r="T4136" s="586"/>
    </row>
    <row r="4137" spans="20:20">
      <c r="T4137" s="586"/>
    </row>
    <row r="4138" spans="20:20">
      <c r="T4138" s="586"/>
    </row>
    <row r="4139" spans="20:20">
      <c r="T4139" s="586"/>
    </row>
    <row r="4140" spans="20:20">
      <c r="T4140" s="586"/>
    </row>
    <row r="4141" spans="20:20">
      <c r="T4141" s="586"/>
    </row>
    <row r="4142" spans="20:20">
      <c r="T4142" s="586"/>
    </row>
    <row r="4143" spans="20:20">
      <c r="T4143" s="586"/>
    </row>
    <row r="4144" spans="20:20">
      <c r="T4144" s="586"/>
    </row>
    <row r="4145" spans="20:20">
      <c r="T4145" s="586"/>
    </row>
    <row r="4146" spans="20:20">
      <c r="T4146" s="586"/>
    </row>
    <row r="4147" spans="20:20">
      <c r="T4147" s="586"/>
    </row>
    <row r="4148" spans="20:20">
      <c r="T4148" s="586"/>
    </row>
    <row r="4149" spans="20:20">
      <c r="T4149" s="586"/>
    </row>
    <row r="4150" spans="20:20">
      <c r="T4150" s="586"/>
    </row>
    <row r="4151" spans="20:20">
      <c r="T4151" s="586"/>
    </row>
    <row r="4152" spans="20:20">
      <c r="T4152" s="586"/>
    </row>
    <row r="4153" spans="20:20">
      <c r="T4153" s="586"/>
    </row>
    <row r="4154" spans="20:20">
      <c r="T4154" s="586"/>
    </row>
    <row r="4155" spans="20:20">
      <c r="T4155" s="586"/>
    </row>
    <row r="4156" spans="20:20">
      <c r="T4156" s="586"/>
    </row>
    <row r="4157" spans="20:20">
      <c r="T4157" s="586"/>
    </row>
    <row r="4158" spans="20:20">
      <c r="T4158" s="586"/>
    </row>
    <row r="4159" spans="20:20">
      <c r="T4159" s="586"/>
    </row>
    <row r="4160" spans="20:20">
      <c r="T4160" s="586"/>
    </row>
    <row r="4161" spans="20:20">
      <c r="T4161" s="586"/>
    </row>
    <row r="4162" spans="20:20">
      <c r="T4162" s="586"/>
    </row>
    <row r="4163" spans="20:20">
      <c r="T4163" s="586"/>
    </row>
    <row r="4164" spans="20:20">
      <c r="T4164" s="586"/>
    </row>
    <row r="4165" spans="20:20">
      <c r="T4165" s="586"/>
    </row>
    <row r="4166" spans="20:20">
      <c r="T4166" s="586"/>
    </row>
    <row r="4167" spans="20:20">
      <c r="T4167" s="586"/>
    </row>
    <row r="4168" spans="20:20">
      <c r="T4168" s="586"/>
    </row>
    <row r="4169" spans="20:20">
      <c r="T4169" s="586"/>
    </row>
    <row r="4170" spans="20:20">
      <c r="T4170" s="586"/>
    </row>
    <row r="4171" spans="20:20">
      <c r="T4171" s="586"/>
    </row>
    <row r="4172" spans="20:20">
      <c r="T4172" s="586"/>
    </row>
    <row r="4173" spans="20:20">
      <c r="T4173" s="586"/>
    </row>
    <row r="4174" spans="20:20">
      <c r="T4174" s="586"/>
    </row>
    <row r="4175" spans="20:20">
      <c r="T4175" s="586"/>
    </row>
    <row r="4176" spans="20:20">
      <c r="T4176" s="586"/>
    </row>
    <row r="4177" spans="20:20">
      <c r="T4177" s="586"/>
    </row>
    <row r="4178" spans="20:20">
      <c r="T4178" s="586"/>
    </row>
    <row r="4179" spans="20:20">
      <c r="T4179" s="586"/>
    </row>
    <row r="4180" spans="20:20">
      <c r="T4180" s="586"/>
    </row>
    <row r="4181" spans="20:20">
      <c r="T4181" s="586"/>
    </row>
    <row r="4182" spans="20:20">
      <c r="T4182" s="586"/>
    </row>
    <row r="4183" spans="20:20">
      <c r="T4183" s="586"/>
    </row>
    <row r="4184" spans="20:20">
      <c r="T4184" s="586"/>
    </row>
    <row r="4185" spans="20:20">
      <c r="T4185" s="586"/>
    </row>
    <row r="4186" spans="20:20">
      <c r="T4186" s="586"/>
    </row>
    <row r="4187" spans="20:20">
      <c r="T4187" s="586"/>
    </row>
    <row r="4188" spans="20:20">
      <c r="T4188" s="586"/>
    </row>
    <row r="4189" spans="20:20">
      <c r="T4189" s="586"/>
    </row>
    <row r="4190" spans="20:20">
      <c r="T4190" s="586"/>
    </row>
    <row r="4191" spans="20:20">
      <c r="T4191" s="586"/>
    </row>
    <row r="4192" spans="20:20">
      <c r="T4192" s="586"/>
    </row>
    <row r="4193" spans="20:20">
      <c r="T4193" s="586"/>
    </row>
    <row r="4194" spans="20:20">
      <c r="T4194" s="586"/>
    </row>
    <row r="4195" spans="20:20">
      <c r="T4195" s="586"/>
    </row>
    <row r="4196" spans="20:20">
      <c r="T4196" s="586"/>
    </row>
    <row r="4197" spans="20:20">
      <c r="T4197" s="586"/>
    </row>
    <row r="4198" spans="20:20">
      <c r="T4198" s="586"/>
    </row>
    <row r="4199" spans="20:20">
      <c r="T4199" s="586"/>
    </row>
    <row r="4200" spans="20:20">
      <c r="T4200" s="586"/>
    </row>
    <row r="4201" spans="20:20">
      <c r="T4201" s="586"/>
    </row>
    <row r="4202" spans="20:20">
      <c r="T4202" s="586"/>
    </row>
    <row r="4203" spans="20:20">
      <c r="T4203" s="586"/>
    </row>
    <row r="4204" spans="20:20">
      <c r="T4204" s="586"/>
    </row>
    <row r="4205" spans="20:20">
      <c r="T4205" s="586"/>
    </row>
    <row r="4206" spans="20:20">
      <c r="T4206" s="586"/>
    </row>
    <row r="4207" spans="20:20">
      <c r="T4207" s="586"/>
    </row>
    <row r="4208" spans="20:20">
      <c r="T4208" s="586"/>
    </row>
    <row r="4209" spans="20:20">
      <c r="T4209" s="586"/>
    </row>
    <row r="4210" spans="20:20">
      <c r="T4210" s="586"/>
    </row>
    <row r="4211" spans="20:20">
      <c r="T4211" s="586"/>
    </row>
    <row r="4212" spans="20:20">
      <c r="T4212" s="586"/>
    </row>
    <row r="4213" spans="20:20">
      <c r="T4213" s="586"/>
    </row>
    <row r="4214" spans="20:20">
      <c r="T4214" s="586"/>
    </row>
    <row r="4215" spans="20:20">
      <c r="T4215" s="586"/>
    </row>
    <row r="4216" spans="20:20">
      <c r="T4216" s="586"/>
    </row>
    <row r="4217" spans="20:20">
      <c r="T4217" s="586"/>
    </row>
    <row r="4218" spans="20:20">
      <c r="T4218" s="586"/>
    </row>
    <row r="4219" spans="20:20">
      <c r="T4219" s="586"/>
    </row>
    <row r="4220" spans="20:20">
      <c r="T4220" s="586"/>
    </row>
    <row r="4221" spans="20:20">
      <c r="T4221" s="586"/>
    </row>
    <row r="4222" spans="20:20">
      <c r="T4222" s="586"/>
    </row>
    <row r="4223" spans="20:20">
      <c r="T4223" s="586"/>
    </row>
    <row r="4224" spans="20:20">
      <c r="T4224" s="586"/>
    </row>
    <row r="4225" spans="20:20">
      <c r="T4225" s="586"/>
    </row>
    <row r="4226" spans="20:20">
      <c r="T4226" s="586"/>
    </row>
    <row r="4227" spans="20:20">
      <c r="T4227" s="586"/>
    </row>
    <row r="4228" spans="20:20">
      <c r="T4228" s="586"/>
    </row>
    <row r="4229" spans="20:20">
      <c r="T4229" s="586"/>
    </row>
    <row r="4230" spans="20:20">
      <c r="T4230" s="586"/>
    </row>
    <row r="4231" spans="20:20">
      <c r="T4231" s="586"/>
    </row>
    <row r="4232" spans="20:20">
      <c r="T4232" s="586"/>
    </row>
    <row r="4233" spans="20:20">
      <c r="T4233" s="586"/>
    </row>
    <row r="4234" spans="20:20">
      <c r="T4234" s="586"/>
    </row>
    <row r="4235" spans="20:20">
      <c r="T4235" s="586"/>
    </row>
    <row r="4236" spans="20:20">
      <c r="T4236" s="586"/>
    </row>
    <row r="4237" spans="20:20">
      <c r="T4237" s="586"/>
    </row>
    <row r="4238" spans="20:20">
      <c r="T4238" s="586"/>
    </row>
    <row r="4239" spans="20:20">
      <c r="T4239" s="586"/>
    </row>
    <row r="4240" spans="20:20">
      <c r="T4240" s="586"/>
    </row>
    <row r="4241" spans="20:20">
      <c r="T4241" s="586"/>
    </row>
    <row r="4242" spans="20:20">
      <c r="T4242" s="586"/>
    </row>
    <row r="4243" spans="20:20">
      <c r="T4243" s="586"/>
    </row>
    <row r="4244" spans="20:20">
      <c r="T4244" s="586"/>
    </row>
    <row r="4245" spans="20:20">
      <c r="T4245" s="586"/>
    </row>
    <row r="4246" spans="20:20">
      <c r="T4246" s="586"/>
    </row>
    <row r="4247" spans="20:20">
      <c r="T4247" s="586"/>
    </row>
    <row r="4248" spans="20:20">
      <c r="T4248" s="586"/>
    </row>
    <row r="4249" spans="20:20">
      <c r="T4249" s="586"/>
    </row>
    <row r="4250" spans="20:20">
      <c r="T4250" s="586"/>
    </row>
    <row r="4251" spans="20:20">
      <c r="T4251" s="586"/>
    </row>
    <row r="4252" spans="20:20">
      <c r="T4252" s="586"/>
    </row>
    <row r="4253" spans="20:20">
      <c r="T4253" s="586"/>
    </row>
    <row r="4254" spans="20:20">
      <c r="T4254" s="586"/>
    </row>
    <row r="4255" spans="20:20">
      <c r="T4255" s="586"/>
    </row>
    <row r="4256" spans="20:20">
      <c r="T4256" s="586"/>
    </row>
    <row r="4257" spans="20:20">
      <c r="T4257" s="586"/>
    </row>
    <row r="4258" spans="20:20">
      <c r="T4258" s="586"/>
    </row>
    <row r="4259" spans="20:20">
      <c r="T4259" s="586"/>
    </row>
    <row r="4260" spans="20:20">
      <c r="T4260" s="586"/>
    </row>
    <row r="4261" spans="20:20">
      <c r="T4261" s="586"/>
    </row>
    <row r="4262" spans="20:20">
      <c r="T4262" s="586"/>
    </row>
    <row r="4263" spans="20:20">
      <c r="T4263" s="586"/>
    </row>
    <row r="4264" spans="20:20">
      <c r="T4264" s="586"/>
    </row>
    <row r="4265" spans="20:20">
      <c r="T4265" s="586"/>
    </row>
    <row r="4266" spans="20:20">
      <c r="T4266" s="586"/>
    </row>
    <row r="4267" spans="20:20">
      <c r="T4267" s="586"/>
    </row>
    <row r="4268" spans="20:20">
      <c r="T4268" s="586"/>
    </row>
    <row r="4269" spans="20:20">
      <c r="T4269" s="586"/>
    </row>
    <row r="4270" spans="20:20">
      <c r="T4270" s="586"/>
    </row>
    <row r="4271" spans="20:20">
      <c r="T4271" s="586"/>
    </row>
    <row r="4272" spans="20:20">
      <c r="T4272" s="586"/>
    </row>
    <row r="4273" spans="20:20">
      <c r="T4273" s="586"/>
    </row>
    <row r="4274" spans="20:20">
      <c r="T4274" s="470"/>
    </row>
    <row r="4275" spans="20:20">
      <c r="T4275" s="470"/>
    </row>
    <row r="4276" spans="20:20">
      <c r="T4276" s="470"/>
    </row>
    <row r="4277" spans="20:20">
      <c r="T4277" s="470"/>
    </row>
    <row r="4278" spans="20:20">
      <c r="T4278" s="470"/>
    </row>
    <row r="4279" spans="20:20">
      <c r="T4279" s="470"/>
    </row>
    <row r="4280" spans="20:20">
      <c r="T4280" s="470"/>
    </row>
    <row r="4281" spans="20:20">
      <c r="T4281" s="470"/>
    </row>
    <row r="4282" spans="20:20">
      <c r="T4282" s="470"/>
    </row>
    <row r="4283" spans="20:20">
      <c r="T4283" s="470"/>
    </row>
    <row r="4284" spans="20:20">
      <c r="T4284" s="470"/>
    </row>
    <row r="4285" spans="20:20">
      <c r="T4285" s="470"/>
    </row>
    <row r="4286" spans="20:20">
      <c r="T4286" s="470"/>
    </row>
    <row r="4287" spans="20:20">
      <c r="T4287" s="470"/>
    </row>
    <row r="4288" spans="20:20">
      <c r="T4288" s="470"/>
    </row>
    <row r="4289" spans="20:20">
      <c r="T4289" s="470"/>
    </row>
    <row r="4290" spans="20:20">
      <c r="T4290" s="470"/>
    </row>
    <row r="4291" spans="20:20">
      <c r="T4291" s="470"/>
    </row>
    <row r="4292" spans="20:20">
      <c r="T4292" s="470"/>
    </row>
    <row r="4293" spans="20:20">
      <c r="T4293" s="470"/>
    </row>
    <row r="4294" spans="20:20">
      <c r="T4294" s="470"/>
    </row>
    <row r="4295" spans="20:20">
      <c r="T4295" s="470"/>
    </row>
    <row r="4296" spans="20:20">
      <c r="T4296" s="470"/>
    </row>
    <row r="4297" spans="20:20">
      <c r="T4297" s="470"/>
    </row>
    <row r="4298" spans="20:20">
      <c r="T4298" s="470"/>
    </row>
    <row r="4299" spans="20:20">
      <c r="T4299" s="470"/>
    </row>
    <row r="4300" spans="20:20">
      <c r="T4300" s="470"/>
    </row>
    <row r="4301" spans="20:20">
      <c r="T4301" s="470"/>
    </row>
    <row r="4302" spans="20:20">
      <c r="T4302" s="470"/>
    </row>
    <row r="4303" spans="20:20">
      <c r="T4303" s="470"/>
    </row>
    <row r="4304" spans="20:20">
      <c r="T4304" s="470"/>
    </row>
    <row r="4305" spans="20:20">
      <c r="T4305" s="470"/>
    </row>
    <row r="4306" spans="20:20">
      <c r="T4306" s="470"/>
    </row>
    <row r="4307" spans="20:20">
      <c r="T4307" s="470"/>
    </row>
    <row r="4308" spans="20:20">
      <c r="T4308" s="470"/>
    </row>
    <row r="4309" spans="20:20">
      <c r="T4309" s="470"/>
    </row>
    <row r="4310" spans="20:20">
      <c r="T4310" s="470"/>
    </row>
    <row r="4311" spans="20:20">
      <c r="T4311" s="470"/>
    </row>
    <row r="4312" spans="20:20">
      <c r="T4312" s="470"/>
    </row>
    <row r="4313" spans="20:20">
      <c r="T4313" s="470"/>
    </row>
    <row r="4314" spans="20:20">
      <c r="T4314" s="470"/>
    </row>
    <row r="4315" spans="20:20">
      <c r="T4315" s="470"/>
    </row>
    <row r="4316" spans="20:20">
      <c r="T4316" s="470"/>
    </row>
    <row r="4317" spans="20:20">
      <c r="T4317" s="470"/>
    </row>
    <row r="4318" spans="20:20">
      <c r="T4318" s="470"/>
    </row>
    <row r="4319" spans="20:20">
      <c r="T4319" s="470"/>
    </row>
    <row r="4320" spans="20:20">
      <c r="T4320" s="470"/>
    </row>
    <row r="4321" spans="20:20">
      <c r="T4321" s="470"/>
    </row>
    <row r="4322" spans="20:20">
      <c r="T4322" s="470"/>
    </row>
    <row r="4323" spans="20:20">
      <c r="T4323" s="470"/>
    </row>
    <row r="4324" spans="20:20">
      <c r="T4324" s="470"/>
    </row>
    <row r="4325" spans="20:20">
      <c r="T4325" s="470"/>
    </row>
    <row r="4326" spans="20:20">
      <c r="T4326" s="470"/>
    </row>
    <row r="4327" spans="20:20">
      <c r="T4327" s="470"/>
    </row>
    <row r="4328" spans="20:20">
      <c r="T4328" s="470"/>
    </row>
    <row r="4329" spans="20:20">
      <c r="T4329" s="470"/>
    </row>
    <row r="4330" spans="20:20">
      <c r="T4330" s="470"/>
    </row>
    <row r="4331" spans="20:20">
      <c r="T4331" s="470"/>
    </row>
    <row r="4332" spans="20:20">
      <c r="T4332" s="470"/>
    </row>
    <row r="4333" spans="20:20">
      <c r="T4333" s="470"/>
    </row>
    <row r="4334" spans="20:20">
      <c r="T4334" s="470"/>
    </row>
    <row r="4335" spans="20:20">
      <c r="T4335" s="470"/>
    </row>
    <row r="4336" spans="20:20">
      <c r="T4336" s="470"/>
    </row>
    <row r="4337" spans="20:20">
      <c r="T4337" s="470"/>
    </row>
    <row r="4338" spans="20:20">
      <c r="T4338" s="470"/>
    </row>
    <row r="4339" spans="20:20">
      <c r="T4339" s="470"/>
    </row>
    <row r="4340" spans="20:20">
      <c r="T4340" s="470"/>
    </row>
    <row r="4341" spans="20:20">
      <c r="T4341" s="470"/>
    </row>
    <row r="4342" spans="20:20">
      <c r="T4342" s="470"/>
    </row>
    <row r="4343" spans="20:20">
      <c r="T4343" s="470"/>
    </row>
    <row r="4344" spans="20:20">
      <c r="T4344" s="470"/>
    </row>
    <row r="4345" spans="20:20">
      <c r="T4345" s="470"/>
    </row>
    <row r="4346" spans="20:20">
      <c r="T4346" s="470"/>
    </row>
    <row r="4347" spans="20:20">
      <c r="T4347" s="470"/>
    </row>
    <row r="4348" spans="20:20">
      <c r="T4348" s="470"/>
    </row>
    <row r="4349" spans="20:20">
      <c r="T4349" s="470"/>
    </row>
    <row r="4350" spans="20:20">
      <c r="T4350" s="470"/>
    </row>
    <row r="4351" spans="20:20">
      <c r="T4351" s="470"/>
    </row>
    <row r="4352" spans="20:20">
      <c r="T4352" s="470"/>
    </row>
    <row r="4353" spans="20:20">
      <c r="T4353" s="470"/>
    </row>
    <row r="4354" spans="20:20">
      <c r="T4354" s="470"/>
    </row>
    <row r="4355" spans="20:20">
      <c r="T4355" s="470"/>
    </row>
    <row r="4356" spans="20:20">
      <c r="T4356" s="470"/>
    </row>
    <row r="4357" spans="20:20">
      <c r="T4357" s="470"/>
    </row>
    <row r="4358" spans="20:20">
      <c r="T4358" s="470"/>
    </row>
    <row r="4359" spans="20:20">
      <c r="T4359" s="470"/>
    </row>
    <row r="4360" spans="20:20">
      <c r="T4360" s="470"/>
    </row>
    <row r="4361" spans="20:20">
      <c r="T4361" s="470"/>
    </row>
    <row r="4362" spans="20:20">
      <c r="T4362" s="470"/>
    </row>
    <row r="4363" spans="20:20">
      <c r="T4363" s="470"/>
    </row>
    <row r="4364" spans="20:20">
      <c r="T4364" s="470"/>
    </row>
    <row r="4365" spans="20:20">
      <c r="T4365" s="470"/>
    </row>
    <row r="4366" spans="20:20">
      <c r="T4366" s="470"/>
    </row>
    <row r="4367" spans="20:20">
      <c r="T4367" s="470"/>
    </row>
    <row r="4368" spans="20:20">
      <c r="T4368" s="470"/>
    </row>
    <row r="4369" spans="20:20">
      <c r="T4369" s="470"/>
    </row>
    <row r="4370" spans="20:20">
      <c r="T4370" s="470"/>
    </row>
    <row r="4371" spans="20:20">
      <c r="T4371" s="470"/>
    </row>
    <row r="4372" spans="20:20">
      <c r="T4372" s="470"/>
    </row>
    <row r="4373" spans="20:20">
      <c r="T4373" s="470"/>
    </row>
    <row r="4374" spans="20:20">
      <c r="T4374" s="470"/>
    </row>
    <row r="4375" spans="20:20">
      <c r="T4375" s="470"/>
    </row>
    <row r="4376" spans="20:20">
      <c r="T4376" s="470"/>
    </row>
    <row r="4377" spans="20:20">
      <c r="T4377" s="470"/>
    </row>
    <row r="4378" spans="20:20">
      <c r="T4378" s="470"/>
    </row>
    <row r="4379" spans="20:20">
      <c r="T4379" s="470"/>
    </row>
    <row r="4380" spans="20:20">
      <c r="T4380" s="470"/>
    </row>
    <row r="4381" spans="20:20">
      <c r="T4381" s="470"/>
    </row>
    <row r="4382" spans="20:20">
      <c r="T4382" s="470"/>
    </row>
    <row r="4383" spans="20:20">
      <c r="T4383" s="470"/>
    </row>
    <row r="4384" spans="20:20">
      <c r="T4384" s="470"/>
    </row>
    <row r="4385" spans="20:20">
      <c r="T4385" s="470"/>
    </row>
  </sheetData>
  <mergeCells count="26">
    <mergeCell ref="Y7:Z7"/>
    <mergeCell ref="AA7:AB7"/>
    <mergeCell ref="F8:F9"/>
    <mergeCell ref="H8:H9"/>
    <mergeCell ref="M8:M9"/>
    <mergeCell ref="P8:P9"/>
    <mergeCell ref="R8:R9"/>
    <mergeCell ref="V8:V9"/>
    <mergeCell ref="Y8:Y9"/>
    <mergeCell ref="AA8:AA9"/>
    <mergeCell ref="L7:L9"/>
    <mergeCell ref="M7:N7"/>
    <mergeCell ref="P7:Q7"/>
    <mergeCell ref="R7:S7"/>
    <mergeCell ref="U7:U9"/>
    <mergeCell ref="V7:W7"/>
    <mergeCell ref="A1:AA1"/>
    <mergeCell ref="A2:AA2"/>
    <mergeCell ref="A3:AA3"/>
    <mergeCell ref="A6:B9"/>
    <mergeCell ref="D6:J6"/>
    <mergeCell ref="K6:S6"/>
    <mergeCell ref="T6:AB6"/>
    <mergeCell ref="E7:E9"/>
    <mergeCell ref="F7:G7"/>
    <mergeCell ref="H7:I7"/>
  </mergeCells>
  <pageMargins left="0.4" right="0" top="0.32" bottom="0.62" header="0.11811023622047245" footer="0.21"/>
  <pageSetup paperSize="9" scale="58" orientation="landscape" r:id="rId1"/>
  <headerFooter alignWithMargins="0">
    <oddHeader>&amp;R&amp;P</oddHeader>
    <oddFooter xml:space="preserve">&amp;R&amp;"Angsana New,ธรรมดา"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17</vt:i4>
      </vt:variant>
      <vt:variant>
        <vt:lpstr>ช่วงที่มีชื่อ</vt:lpstr>
      </vt:variant>
      <vt:variant>
        <vt:i4>6</vt:i4>
      </vt:variant>
    </vt:vector>
  </HeadingPairs>
  <TitlesOfParts>
    <vt:vector size="23" baseType="lpstr">
      <vt:lpstr>กราฟแท่งขึ้นหน้าWEBกอง19.08.56</vt:lpstr>
      <vt:lpstr>กราฟแท่งสพก.</vt:lpstr>
      <vt:lpstr>ลำดับเบิกจ่าย19.08.56</vt:lpstr>
      <vt:lpstr>mis160856</vt:lpstr>
      <vt:lpstr>ความก้าวหน้า(งบประมาณ) </vt:lpstr>
      <vt:lpstr>เป้าหมาย-รายเดือน</vt:lpstr>
      <vt:lpstr>เป้าหมาย-รายไตรมาส</vt:lpstr>
      <vt:lpstr>รวม3งบ</vt:lpstr>
      <vt:lpstr>ตารางภาพรวม19.08.56</vt:lpstr>
      <vt:lpstr>ตารางประจำ19.08.56</vt:lpstr>
      <vt:lpstr>ตารางลงทุน19.08.56</vt:lpstr>
      <vt:lpstr>ความก้าวหน้า(ไทยเข้มแข็ง)</vt:lpstr>
      <vt:lpstr>กราฟไทยเข้มแข็ง</vt:lpstr>
      <vt:lpstr>ลำดับ-ไทยเข้มแข็ง</vt:lpstr>
      <vt:lpstr>กราฟ(เงินกู้วางระบบฯ)</vt:lpstr>
      <vt:lpstr>ความก้าวหน้า(เงินกู้วางระบบฯ)</vt:lpstr>
      <vt:lpstr>ลำดับ-เงินกู้วางระบบ</vt:lpstr>
      <vt:lpstr>'ลำดับ-เงินกู้วางระบบ'!Print_Area</vt:lpstr>
      <vt:lpstr>'ลำดับ-ไทยเข้มแข็ง'!Print_Area</vt:lpstr>
      <vt:lpstr>mis160856!Print_Titles</vt:lpstr>
      <vt:lpstr>'ลำดับ-เงินกู้วางระบบ'!Print_Titles</vt:lpstr>
      <vt:lpstr>ลำดับเบิกจ่าย19.08.56!Print_Titles</vt:lpstr>
      <vt:lpstr>'ลำดับ-ไทยเข้มแข็ง'!Print_Titles</vt:lpstr>
    </vt:vector>
  </TitlesOfParts>
  <Company>cmd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Neo</cp:lastModifiedBy>
  <cp:lastPrinted>2013-08-21T06:22:20Z</cp:lastPrinted>
  <dcterms:created xsi:type="dcterms:W3CDTF">2012-03-22T08:11:35Z</dcterms:created>
  <dcterms:modified xsi:type="dcterms:W3CDTF">2013-08-23T04:05:49Z</dcterms:modified>
</cp:coreProperties>
</file>