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19320" windowHeight="9780" tabRatio="837"/>
  </bookViews>
  <sheets>
    <sheet name="สชป 5" sheetId="6" r:id="rId1"/>
  </sheets>
  <definedNames>
    <definedName name="_xlnm._FilterDatabase" localSheetId="0" hidden="1">'สชป 5'!$A$6:$BO$45</definedName>
    <definedName name="_xlnm.Print_Area" localSheetId="0">'สชป 5'!$A$1:$BP$60</definedName>
    <definedName name="_xlnm.Print_Titles" localSheetId="0">'สชป 5'!$2:$4</definedName>
  </definedNames>
  <calcPr calcId="145621"/>
</workbook>
</file>

<file path=xl/calcChain.xml><?xml version="1.0" encoding="utf-8"?>
<calcChain xmlns="http://schemas.openxmlformats.org/spreadsheetml/2006/main">
  <c r="AS5" i="6" l="1"/>
  <c r="AU5" i="6"/>
  <c r="A16" i="6"/>
  <c r="A17" i="6"/>
  <c r="AW16" i="6"/>
  <c r="BG16" i="6"/>
  <c r="BH16" i="6"/>
  <c r="BM16" i="6"/>
  <c r="BN16" i="6" s="1"/>
  <c r="AW17" i="6"/>
  <c r="BG17" i="6"/>
  <c r="BH17" i="6"/>
  <c r="BM17" i="6"/>
  <c r="BN17" i="6" s="1"/>
  <c r="BM45" i="6" l="1"/>
  <c r="BN45" i="6" s="1"/>
  <c r="BG45" i="6"/>
  <c r="AW45" i="6"/>
  <c r="BH45" i="6" s="1"/>
  <c r="A45" i="6"/>
  <c r="BM44" i="6"/>
  <c r="BN44" i="6" s="1"/>
  <c r="BG44" i="6"/>
  <c r="AW44" i="6"/>
  <c r="BH44" i="6" s="1"/>
  <c r="A44" i="6"/>
  <c r="BM43" i="6"/>
  <c r="BN43" i="6" s="1"/>
  <c r="BG43" i="6"/>
  <c r="AW43" i="6"/>
  <c r="BH43" i="6" s="1"/>
  <c r="A43" i="6"/>
  <c r="BM42" i="6"/>
  <c r="BN42" i="6" s="1"/>
  <c r="BG42" i="6"/>
  <c r="AW42" i="6"/>
  <c r="BH42" i="6" s="1"/>
  <c r="A42" i="6"/>
  <c r="BM41" i="6"/>
  <c r="BN41" i="6" s="1"/>
  <c r="BG41" i="6"/>
  <c r="AW41" i="6"/>
  <c r="BH41" i="6" s="1"/>
  <c r="A41" i="6"/>
  <c r="BM40" i="6"/>
  <c r="BN40" i="6" s="1"/>
  <c r="BG40" i="6"/>
  <c r="AW40" i="6"/>
  <c r="BH40" i="6" s="1"/>
  <c r="A40" i="6"/>
  <c r="BM39" i="6"/>
  <c r="BN39" i="6" s="1"/>
  <c r="BG39" i="6"/>
  <c r="AW39" i="6"/>
  <c r="BH39" i="6" s="1"/>
  <c r="A39" i="6"/>
  <c r="BM38" i="6"/>
  <c r="BN38" i="6" s="1"/>
  <c r="BG38" i="6"/>
  <c r="AW38" i="6"/>
  <c r="BH38" i="6" s="1"/>
  <c r="A38" i="6"/>
  <c r="BM37" i="6"/>
  <c r="BN37" i="6" s="1"/>
  <c r="BG37" i="6"/>
  <c r="AW37" i="6"/>
  <c r="BH37" i="6" s="1"/>
  <c r="A37" i="6"/>
  <c r="BM36" i="6"/>
  <c r="BN36" i="6" s="1"/>
  <c r="BG36" i="6"/>
  <c r="AW36" i="6"/>
  <c r="BH36" i="6" s="1"/>
  <c r="A36" i="6"/>
  <c r="BM35" i="6"/>
  <c r="BN35" i="6" s="1"/>
  <c r="BG35" i="6"/>
  <c r="AW35" i="6"/>
  <c r="BH35" i="6" s="1"/>
  <c r="A35" i="6"/>
  <c r="BM34" i="6"/>
  <c r="BN34" i="6" s="1"/>
  <c r="BG34" i="6"/>
  <c r="AW34" i="6"/>
  <c r="BH34" i="6" s="1"/>
  <c r="A34" i="6"/>
  <c r="BM33" i="6"/>
  <c r="BN33" i="6" s="1"/>
  <c r="BG33" i="6"/>
  <c r="AW33" i="6"/>
  <c r="BH33" i="6" s="1"/>
  <c r="A33" i="6"/>
  <c r="BM32" i="6"/>
  <c r="BN32" i="6" s="1"/>
  <c r="BG32" i="6"/>
  <c r="AW32" i="6"/>
  <c r="BH32" i="6" s="1"/>
  <c r="A32" i="6"/>
  <c r="BM31" i="6"/>
  <c r="BN31" i="6" s="1"/>
  <c r="BG31" i="6"/>
  <c r="AW31" i="6"/>
  <c r="BH31" i="6" s="1"/>
  <c r="A31" i="6"/>
  <c r="BM30" i="6"/>
  <c r="BN30" i="6" s="1"/>
  <c r="BG30" i="6"/>
  <c r="AW30" i="6"/>
  <c r="BH30" i="6" s="1"/>
  <c r="A30" i="6"/>
  <c r="BM29" i="6"/>
  <c r="BN29" i="6" s="1"/>
  <c r="BG29" i="6"/>
  <c r="AW29" i="6"/>
  <c r="BH29" i="6" s="1"/>
  <c r="A29" i="6"/>
  <c r="BM28" i="6"/>
  <c r="BN28" i="6" s="1"/>
  <c r="BG28" i="6"/>
  <c r="AW28" i="6"/>
  <c r="BH28" i="6" s="1"/>
  <c r="A28" i="6"/>
  <c r="BM27" i="6"/>
  <c r="BN27" i="6" s="1"/>
  <c r="BG27" i="6"/>
  <c r="AW27" i="6"/>
  <c r="BH27" i="6" s="1"/>
  <c r="A27" i="6"/>
  <c r="BM26" i="6"/>
  <c r="BN26" i="6" s="1"/>
  <c r="BG26" i="6"/>
  <c r="AW26" i="6"/>
  <c r="BH26" i="6" s="1"/>
  <c r="A26" i="6"/>
  <c r="BM25" i="6"/>
  <c r="BN25" i="6" s="1"/>
  <c r="BG25" i="6"/>
  <c r="AW25" i="6"/>
  <c r="BH25" i="6" s="1"/>
  <c r="A25" i="6"/>
  <c r="BM24" i="6"/>
  <c r="BN24" i="6" s="1"/>
  <c r="BG24" i="6"/>
  <c r="AW24" i="6"/>
  <c r="BH24" i="6" s="1"/>
  <c r="A24" i="6"/>
  <c r="BM23" i="6"/>
  <c r="BN23" i="6" s="1"/>
  <c r="BG23" i="6"/>
  <c r="AW23" i="6"/>
  <c r="BH23" i="6" s="1"/>
  <c r="A23" i="6"/>
  <c r="BM22" i="6"/>
  <c r="BN22" i="6" s="1"/>
  <c r="BG22" i="6"/>
  <c r="AW22" i="6"/>
  <c r="BH22" i="6" s="1"/>
  <c r="A22" i="6"/>
  <c r="BM21" i="6"/>
  <c r="BN21" i="6" s="1"/>
  <c r="BG21" i="6"/>
  <c r="AW21" i="6"/>
  <c r="BH21" i="6" s="1"/>
  <c r="A21" i="6"/>
  <c r="BM20" i="6"/>
  <c r="BN20" i="6" s="1"/>
  <c r="BG20" i="6"/>
  <c r="AW20" i="6"/>
  <c r="BH20" i="6" s="1"/>
  <c r="A20" i="6"/>
  <c r="BM19" i="6"/>
  <c r="BN19" i="6" s="1"/>
  <c r="BG19" i="6"/>
  <c r="AW19" i="6"/>
  <c r="BH19" i="6" s="1"/>
  <c r="A19" i="6"/>
  <c r="BM18" i="6"/>
  <c r="BN18" i="6" s="1"/>
  <c r="BG18" i="6"/>
  <c r="AW18" i="6"/>
  <c r="BH18" i="6" s="1"/>
  <c r="A18" i="6"/>
  <c r="BM15" i="6"/>
  <c r="BN15" i="6" s="1"/>
  <c r="BG15" i="6"/>
  <c r="AW15" i="6"/>
  <c r="BH15" i="6" s="1"/>
  <c r="A15" i="6"/>
  <c r="BM14" i="6"/>
  <c r="BN14" i="6" s="1"/>
  <c r="BG14" i="6"/>
  <c r="AW14" i="6"/>
  <c r="BH14" i="6" s="1"/>
  <c r="A14" i="6"/>
  <c r="BM13" i="6"/>
  <c r="BN13" i="6" s="1"/>
  <c r="BG13" i="6"/>
  <c r="AW13" i="6"/>
  <c r="BH13" i="6" s="1"/>
  <c r="A13" i="6"/>
  <c r="BM12" i="6"/>
  <c r="BN12" i="6" s="1"/>
  <c r="BG12" i="6"/>
  <c r="AW12" i="6"/>
  <c r="BH12" i="6" s="1"/>
  <c r="A12" i="6"/>
  <c r="BM11" i="6"/>
  <c r="BN11" i="6" s="1"/>
  <c r="BG11" i="6"/>
  <c r="AW11" i="6"/>
  <c r="BH11" i="6" s="1"/>
  <c r="A11" i="6"/>
  <c r="BM10" i="6"/>
  <c r="BN10" i="6" s="1"/>
  <c r="BG10" i="6"/>
  <c r="AW10" i="6"/>
  <c r="BH10" i="6" s="1"/>
  <c r="A10" i="6"/>
  <c r="BM9" i="6"/>
  <c r="BN9" i="6" s="1"/>
  <c r="BG9" i="6"/>
  <c r="AW9" i="6"/>
  <c r="BH9" i="6" s="1"/>
  <c r="A9" i="6"/>
  <c r="BM8" i="6"/>
  <c r="BN8" i="6" s="1"/>
  <c r="BG8" i="6"/>
  <c r="AW8" i="6"/>
  <c r="BH8" i="6" s="1"/>
  <c r="A8" i="6"/>
  <c r="BM7" i="6"/>
  <c r="BN7" i="6" s="1"/>
  <c r="BG7" i="6"/>
  <c r="AW7" i="6"/>
  <c r="BH7" i="6" s="1"/>
  <c r="A7" i="6"/>
  <c r="BO6" i="6"/>
  <c r="BF5" i="6"/>
  <c r="BE5" i="6"/>
  <c r="BD5" i="6"/>
  <c r="BC5" i="6"/>
  <c r="BB5" i="6"/>
  <c r="BA5" i="6"/>
  <c r="AX5" i="6"/>
  <c r="AT5" i="6"/>
  <c r="BG5" i="6" l="1"/>
  <c r="AW5" i="6"/>
  <c r="BN6" i="6"/>
  <c r="BM6" i="6"/>
  <c r="AZ5" i="6"/>
  <c r="AY5" i="6"/>
</calcChain>
</file>

<file path=xl/comments1.xml><?xml version="1.0" encoding="utf-8"?>
<comments xmlns="http://schemas.openxmlformats.org/spreadsheetml/2006/main">
  <authors>
    <author>OPD_BUM</author>
  </authors>
  <commentList>
    <comment ref="B48" authorId="0">
      <text>
        <r>
          <rPr>
            <b/>
            <sz val="8"/>
            <color indexed="81"/>
            <rFont val="Tahoma"/>
            <charset val="222"/>
          </rPr>
          <t>OPD_BUM:</t>
        </r>
        <r>
          <rPr>
            <sz val="8"/>
            <color indexed="81"/>
            <rFont val="Tahoma"/>
            <charset val="22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<sst xmlns="http://schemas.openxmlformats.org/spreadsheetml/2006/main" count="857" uniqueCount="223">
  <si>
    <t>ลำดับที่</t>
  </si>
  <si>
    <t>ชื่อโครงการ</t>
  </si>
  <si>
    <t>ยุทธศาสตร์</t>
  </si>
  <si>
    <t>แผนงาน</t>
  </si>
  <si>
    <t>ที่ตั้ง</t>
  </si>
  <si>
    <t>ยุทธศาสตร์การแก้ปัญหา</t>
  </si>
  <si>
    <t>มาตรการหลัก</t>
  </si>
  <si>
    <t>รุก/รับ</t>
  </si>
  <si>
    <t>สถานภาพโครงการ</t>
  </si>
  <si>
    <t>ขนาดโครงการ</t>
  </si>
  <si>
    <t>ลักษณะโครงการ</t>
  </si>
  <si>
    <t>กระบวนการมีส่วนร่วม (1-4)</t>
  </si>
  <si>
    <t>อายุการใช้งานโครงการ (ปี)</t>
  </si>
  <si>
    <t>ระยะเวลาเห็นผล (ปี)</t>
  </si>
  <si>
    <t>ระยะดำเนินการ</t>
  </si>
  <si>
    <t>ระยะเวลา (ปี)</t>
  </si>
  <si>
    <t>ระยะเห็นผล</t>
  </si>
  <si>
    <t>วงเงินรวมทั้งโครงการ (บาท)</t>
  </si>
  <si>
    <t>หน่วยงาน</t>
  </si>
  <si>
    <t>ประเภท</t>
  </si>
  <si>
    <t>ภาค</t>
  </si>
  <si>
    <t>ลุ่มน้ำหลัก</t>
  </si>
  <si>
    <t>ตำบล</t>
  </si>
  <si>
    <t>อำเภอ</t>
  </si>
  <si>
    <t>จังหวัด</t>
  </si>
  <si>
    <t>สชป./หน่วยงาน</t>
  </si>
  <si>
    <t>พิกัดหัวงาน/อาคารหลัก WGS 84 Zone47</t>
  </si>
  <si>
    <t>กลยุทธ์</t>
  </si>
  <si>
    <t>ศึกษาความเหมาะสม</t>
  </si>
  <si>
    <t>ศึกษาสิ่งแวดล้อม</t>
  </si>
  <si>
    <t>ออกแบบ</t>
  </si>
  <si>
    <t>อ่างฯ/สระ/แก้มลิง</t>
  </si>
  <si>
    <t>ฝาย/ปตร./ระบบส่งน้ำ/ปรับปรุงโครงการ
/ผันน้ำ/สถานีสูบน้ำ/บ่อบาดาล</t>
  </si>
  <si>
    <t>ปลูกป่า</t>
  </si>
  <si>
    <t>กำแพงกันตลิ่ง/คันกั้นน้ำ/ขุดลอก/ทางผันน้ำ</t>
  </si>
  <si>
    <t>โครงการบำบัดน้ำเสีย</t>
  </si>
  <si>
    <t>โครงการป้องกันน้ำเค็ม</t>
  </si>
  <si>
    <t>โครงการสร้าง/ขยายระบบประปา</t>
  </si>
  <si>
    <t xml:space="preserve">โครงการลักษณะอื่น ๆ </t>
  </si>
  <si>
    <t>จ้างเหมา</t>
  </si>
  <si>
    <t>ดำเนินการเอง</t>
  </si>
  <si>
    <t>เร่งด่วน</t>
  </si>
  <si>
    <t>รายไตรมาส ปี 58</t>
  </si>
  <si>
    <t>สั้น</t>
  </si>
  <si>
    <t>กลาง</t>
  </si>
  <si>
    <t>ยาว</t>
  </si>
  <si>
    <t>E</t>
  </si>
  <si>
    <t>N</t>
  </si>
  <si>
    <t>ความจุ 
(ล้าน ลบ.ม.)</t>
  </si>
  <si>
    <t>น้ำใช้ประโยชน์( ล้าน ลบ.ม./ปี)</t>
  </si>
  <si>
    <t>พื้นที่รับประโยชน์(ไร่)</t>
  </si>
  <si>
    <t>น้ำใช้ประโยชน์(ลบ.ม./ปี)</t>
  </si>
  <si>
    <t>พื้นที่(ไร่)</t>
  </si>
  <si>
    <t>ปริมาณน้ำที่ได้ (ลบ.ม./ปี)</t>
  </si>
  <si>
    <t>ความยาว(ม.)</t>
  </si>
  <si>
    <t>ลดน้ำหลาก (ลบ.ม./วินาที)</t>
  </si>
  <si>
    <t>พื้นที่รับประโยชน์ (ไร่)</t>
  </si>
  <si>
    <t>ป้องกันน้ำหลากในรอบการเกิด (ปี)</t>
  </si>
  <si>
    <t>อัตราการบำบัด(ลบม./วัน)</t>
  </si>
  <si>
    <t>กำลังผลิต (ลบ.ม./วัน)</t>
  </si>
  <si>
    <t>ประโยชน์ (ครัวเรือน)</t>
  </si>
  <si>
    <t>(บาท)</t>
  </si>
  <si>
    <t>ขอสนับสนุนปี 2558</t>
  </si>
  <si>
    <t>ไตรมาส 2</t>
  </si>
  <si>
    <t>ไตรมาส 3</t>
  </si>
  <si>
    <t>ไตรมาส 4</t>
  </si>
  <si>
    <t>รวมกลาง</t>
  </si>
  <si>
    <t>&gt;2565</t>
  </si>
  <si>
    <t>*</t>
  </si>
  <si>
    <t>ต่อเนื่อง/1ปี</t>
  </si>
  <si>
    <t>ไร่</t>
  </si>
  <si>
    <t>ครัวเรือน</t>
  </si>
  <si>
    <t>ล้าน ลบ.ม.</t>
  </si>
  <si>
    <t>พัฒนาแหล่งน้ำ</t>
  </si>
  <si>
    <t>จัดหาแหล่งน้ำและเพิ่มพื้นที่ชลประทาน</t>
  </si>
  <si>
    <t>การแก้ไขปัญหาขาดแคลนน้ำ</t>
  </si>
  <si>
    <t>น้ำแล้ง</t>
  </si>
  <si>
    <t>ใช้สิ่งก่อสร้าง</t>
  </si>
  <si>
    <t>แล้วเสร็จ</t>
  </si>
  <si>
    <t>ไม่ติด</t>
  </si>
  <si>
    <t>เล็ก</t>
  </si>
  <si>
    <t>กรมชลประทาน</t>
  </si>
  <si>
    <t>ระบบชลประทาน</t>
  </si>
  <si>
    <t>เงินกู้</t>
  </si>
  <si>
    <t>งานเสร็จภายในปี 58</t>
  </si>
  <si>
    <t>เมือง</t>
  </si>
  <si>
    <t>รับ</t>
  </si>
  <si>
    <t>ฝาย</t>
  </si>
  <si>
    <t>เพิ่มประสิทธิภาพแหล่งน้ำและระบบชลประทานเดิม</t>
  </si>
  <si>
    <t>โครงการปรับปรุง</t>
  </si>
  <si>
    <t>การป้องกันและบรรเทาภัยจากน้ำ</t>
  </si>
  <si>
    <t>การป้องกันและบรรเทาอุทกภัย</t>
  </si>
  <si>
    <t>น้ำท่วม</t>
  </si>
  <si>
    <t>สถานีสูบ</t>
  </si>
  <si>
    <t>แก้มลิง</t>
  </si>
  <si>
    <t>โขง</t>
  </si>
  <si>
    <t>พัฒนาทางผันน้ำ/ระบายน้ำ</t>
  </si>
  <si>
    <t>ระบายน้ำ</t>
  </si>
  <si>
    <t>อ่างเก็บน้ำ</t>
  </si>
  <si>
    <t>อีสาน</t>
  </si>
  <si>
    <t>เลย</t>
  </si>
  <si>
    <t>สถานีสูบน้ำด้วยไฟฟ้าพร้อมระบบส่งน้ำบ้านหนองปกติ</t>
  </si>
  <si>
    <t>อาฮี</t>
  </si>
  <si>
    <t>ท่าลี่</t>
  </si>
  <si>
    <t>ระบบส่งน้ำอ่างเก็บน้ำห้วยทับหมู</t>
  </si>
  <si>
    <t>เหล่ากอหก</t>
  </si>
  <si>
    <t>นาแห้ว</t>
  </si>
  <si>
    <t>ระบบส่งน้ำอ่างเก็บน้ำห้วยตาดสูง</t>
  </si>
  <si>
    <t>แสงภา</t>
  </si>
  <si>
    <t>ฝายห้วยหงาว</t>
  </si>
  <si>
    <t>เชียงกลม</t>
  </si>
  <si>
    <t>ปากชม</t>
  </si>
  <si>
    <t>แก้มลิงห้วยยาง พร้อมอาคารประกอบ</t>
  </si>
  <si>
    <t>ภูกระดึง</t>
  </si>
  <si>
    <t>ชี</t>
  </si>
  <si>
    <t>แก้มลิงหนองแปนพร้อมอาคารประกอบ</t>
  </si>
  <si>
    <t>น้ำจั้น</t>
  </si>
  <si>
    <t>เซกา</t>
  </si>
  <si>
    <t>บึงกาฬ</t>
  </si>
  <si>
    <t>ฝายบ้านคำบอน (ห้วยหลวง)</t>
  </si>
  <si>
    <t>แก้มลิงห้วยโป่งพร้อมอาคารประกอบ</t>
  </si>
  <si>
    <t>ชัยพร</t>
  </si>
  <si>
    <t>เมืองบึงกาฬ</t>
  </si>
  <si>
    <t>ฝายห้วยเสียว</t>
  </si>
  <si>
    <t>ฝายห้วยบ้าน</t>
  </si>
  <si>
    <t>เจริญศิลป์</t>
  </si>
  <si>
    <t>สกลนคร</t>
  </si>
  <si>
    <t xml:space="preserve">สถานีสูบน้ำด้วยไฟฟ้าพร้อมระบบส่งน้ำ บ้านโนนน้ำคำ </t>
  </si>
  <si>
    <t>แมดนาท่ม</t>
  </si>
  <si>
    <t>โคกศรีสุพรรณ</t>
  </si>
  <si>
    <t>แก้มลิงบึงคันพร้อมอาคารประกอบ</t>
  </si>
  <si>
    <t>นาตงวัฒนา</t>
  </si>
  <si>
    <t>โพนนาแก้ว</t>
  </si>
  <si>
    <t>แก้มลิงบึงผักหนามพร้อมอาคารประกอบ</t>
  </si>
  <si>
    <t>กุดไฮ</t>
  </si>
  <si>
    <t>กุดบาก</t>
  </si>
  <si>
    <t>แก้มลิงหนองควายตู้ระยะที่ 2 พร้อมอาคารประกอบ</t>
  </si>
  <si>
    <t>นาแต้</t>
  </si>
  <si>
    <t>คำตากล้า</t>
  </si>
  <si>
    <t>แก้มลิงหนองบักด่อน พร้อมอาคารประกอบ</t>
  </si>
  <si>
    <t>ไฮหย่อง</t>
  </si>
  <si>
    <t>พังโคน</t>
  </si>
  <si>
    <t>แก้มลิงหนองปลา พร้อมอาคารประกอบ</t>
  </si>
  <si>
    <t>สถานีสูบน้ำด้วยไฟฟ้าพร้อมระบบส่งน้ำ บ้านนาล้อม ระยะที่ 2</t>
  </si>
  <si>
    <t>ต้นผึ้ง</t>
  </si>
  <si>
    <t>แก้มลิงหนองปลาโคบ พร้อมอาคารประกอบ</t>
  </si>
  <si>
    <t>สามัคคีพัฒนา</t>
  </si>
  <si>
    <t>อากาศอำนวย</t>
  </si>
  <si>
    <t>แก้มลิงหนองกวกพร้อมอาคารประกอบ</t>
  </si>
  <si>
    <t>ปะโค</t>
  </si>
  <si>
    <t>หนองคาย</t>
  </si>
  <si>
    <t>สถานีสูบน้ำด้วยไฟฟ้าพร้อมระบบส่งน้ำ บ้านพร้าวใต้</t>
  </si>
  <si>
    <t>หินโงม</t>
  </si>
  <si>
    <t>แก้มลิงหนองหวาย พร้อมอาคารประกอบ</t>
  </si>
  <si>
    <t>นาหนัง</t>
  </si>
  <si>
    <t>โพนพิสัย</t>
  </si>
  <si>
    <t>แก้มลิงหนองแดนเมืองพร้อมอาคารประกอบ</t>
  </si>
  <si>
    <t>วัดหลวง</t>
  </si>
  <si>
    <t>สถานีสูบน้ำด้วยไฟฟ้าพร้อมระบบส่งน้ำบ้านโคกคอน-ห้วยลาน</t>
  </si>
  <si>
    <t>โคกคอน</t>
  </si>
  <si>
    <t>ท่าบ่อ</t>
  </si>
  <si>
    <t>แก้มลิงหนองต้อนพร้อมอาคารประกอบ</t>
  </si>
  <si>
    <t>บ้านต้อน</t>
  </si>
  <si>
    <t>รัตนวาปี</t>
  </si>
  <si>
    <t>แก้มลิงหนองก่อพร้อมอาคารประกอบ</t>
  </si>
  <si>
    <t>หนองปลาปาก</t>
  </si>
  <si>
    <t>ศรีเชียงใหม่</t>
  </si>
  <si>
    <t>คอกช้าง</t>
  </si>
  <si>
    <t>สระใคร</t>
  </si>
  <si>
    <t>ฝายห้วยมอ (โนนไหม)</t>
  </si>
  <si>
    <t>โนนเมือง</t>
  </si>
  <si>
    <t>นากลาง</t>
  </si>
  <si>
    <t>หนองบัวลำภู</t>
  </si>
  <si>
    <t>แก้มลิงหนองเครือพร้อมอาคารประกอบ</t>
  </si>
  <si>
    <t>ทรายทอง</t>
  </si>
  <si>
    <t>ศรีบุญเรือง</t>
  </si>
  <si>
    <t>แก้มลิงหนองบ่อโคลนพร้อมอาคารประกอบ</t>
  </si>
  <si>
    <t>กุดสระ</t>
  </si>
  <si>
    <t>อุดรธานี</t>
  </si>
  <si>
    <t>แก้มลิงหนองบ่อใหญ่พร้อมอาคารประกอบ</t>
  </si>
  <si>
    <t>สามพร้าว</t>
  </si>
  <si>
    <t>เพิ่มประสิทธิภาพการเก็บกักอ่างเก็บน้ำหนองสำโรง</t>
  </si>
  <si>
    <t>หมูม่น</t>
  </si>
  <si>
    <t>พัฒนาเพิ่มประสิทธิภาพคลองผันน้ำที่ 1</t>
  </si>
  <si>
    <t>อ่างเก็บน้ำวัดป่าภูก้อน</t>
  </si>
  <si>
    <t>บ้านก้อง</t>
  </si>
  <si>
    <t>นายูง</t>
  </si>
  <si>
    <t>คูน้ำและอาคารประกอบ โครงการอ่างเก็บน้ำทรงตอนล่าง</t>
  </si>
  <si>
    <t>น้ำโสม</t>
  </si>
  <si>
    <t>แก้มลิงหนองเทา พร้อมอาคารประกอบ</t>
  </si>
  <si>
    <t>กลางใหญ่</t>
  </si>
  <si>
    <t>บ้านผือ</t>
  </si>
  <si>
    <t>แก้มลิงหนองอีเลิง พร้อมอาคารประกอบ</t>
  </si>
  <si>
    <t>บ้านค้อ</t>
  </si>
  <si>
    <t>แก้มลิงหนองหมัดพร้อมอาคารประกอบ</t>
  </si>
  <si>
    <t>ตาดทอง</t>
  </si>
  <si>
    <t>ศรีธาตุ</t>
  </si>
  <si>
    <t>ฝายห้วยกอก</t>
  </si>
  <si>
    <t>หัวนาคำ</t>
  </si>
  <si>
    <t xml:space="preserve">ระบบส่งน้ำโครงการอ่างเก็บน้ำห้วยเชือก </t>
  </si>
  <si>
    <t xml:space="preserve">ระบบส่งน้ำโครงการอ่างเก็บน้ำห้วยเปลือย
</t>
  </si>
  <si>
    <t>โครงการก่อสร้าง</t>
  </si>
  <si>
    <t>ศูนย์ฯภูพาน</t>
  </si>
  <si>
    <t>โครงการน้ำอูน</t>
  </si>
  <si>
    <t>ชป.เลย</t>
  </si>
  <si>
    <t>ชป.บึงกาฬ</t>
  </si>
  <si>
    <t>ชป.สกลนคร</t>
  </si>
  <si>
    <t>ชป.หนองคาย</t>
  </si>
  <si>
    <t>ชป.หนองบัวลำภู</t>
  </si>
  <si>
    <t>ชป.อุดรธานี</t>
  </si>
  <si>
    <t>หน่วยดำเนินการ</t>
  </si>
  <si>
    <t xml:space="preserve">            วงเงินจำแนกรายปี (บาท)</t>
  </si>
  <si>
    <t>โครงการน้ำก่ำ</t>
  </si>
  <si>
    <t>โครงการคันคูน้ำ 5</t>
  </si>
  <si>
    <t>** สำนักชลประทานที่ 5 มีทั้งสิ้น 36 โครงการ</t>
  </si>
  <si>
    <r>
      <t>หมายเหตุ   โครงการในเขตพื้นที่ สำนักชลประทานที่ 5 เป็นของสำนักอื่นๆ ได้แก่</t>
    </r>
    <r>
      <rPr>
        <sz val="14"/>
        <color rgb="FF92D050"/>
        <rFont val="TH SarabunPSK"/>
        <family val="2"/>
      </rPr>
      <t xml:space="preserve"> (แถบสีเขียว)</t>
    </r>
  </si>
  <si>
    <t>แผนงาน/โครงการที่เสนอขอรับการสนับสนุนงบประมาณปี พ.ศ.2558 (เพิ่มเติม) สำนักชลประทานที่ 5</t>
  </si>
  <si>
    <t>จำนวน 36 แห่ง</t>
  </si>
  <si>
    <t>(เฉพาะ 36 รายการ)</t>
  </si>
  <si>
    <t xml:space="preserve">          - แก้มลิงบึงคันพร้อมอาคารประกอบ จ.สกลนคร ของโครงการน้ำก่ำ</t>
  </si>
  <si>
    <t xml:space="preserve">          - คูน้ำและอาคารประกอบ โครงการอ่างเก็บน้ำทรงตอนล่าง จ.อุดรธานี ของโครงการคันคูน้ำ 5</t>
  </si>
  <si>
    <t xml:space="preserve">          - สถานีสูบน้ำด้วยไฟฟ้าพร้อมระบบส่งน้ำ บ้านโนนน้ำคำ จ.สกลนคร ของโครงการน้ำก่ำ</t>
  </si>
  <si>
    <t>ฝายกุมภวาปี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</si>
</sst>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7" formatCode="_(* #,##0.00_);_(* \(#,##0.00\);_(* &quot;-&quot;??_);_(@_)"/>
    <numFmt numFmtId="188" formatCode="_(* #,##0_);_(* \(#,##0\);_(* &quot;-&quot;??_);_(@_)"/>
    <numFmt numFmtId="189" formatCode="_-* #,##0_-;\-* #,##0_-;_-* &quot;-&quot;??_-;_-@_-"/>
  </numFmts>
  <fonts count="10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color rgb="FF92D050"/>
      <name val="TH SarabunPSK"/>
      <family val="2"/>
    </font>
    <font>
      <sz val="8"/>
      <color indexed="81"/>
      <name val="Tahoma"/>
      <charset val="222"/>
    </font>
    <font>
      <b/>
      <sz val="8"/>
      <color indexed="81"/>
      <name val="Tahoma"/>
      <charset val="222"/>
    </font>
    <font>
      <b/>
      <sz val="14"/>
      <name val="TH SarabunPSK"/>
      <family val="2"/>
    </font>
    <font>
      <b/>
      <sz val="12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97">
    <xf numFmtId="0" fontId="0" fillId="0" borderId="0" xfId="0"/>
    <xf numFmtId="0" fontId="2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0" borderId="0" xfId="0" applyFont="1"/>
    <xf numFmtId="0" fontId="3" fillId="0" borderId="11" xfId="0" applyFont="1" applyBorder="1"/>
    <xf numFmtId="188" fontId="3" fillId="0" borderId="13" xfId="1" applyNumberFormat="1" applyFont="1" applyBorder="1"/>
    <xf numFmtId="188" fontId="3" fillId="0" borderId="14" xfId="1" applyNumberFormat="1" applyFont="1" applyBorder="1"/>
    <xf numFmtId="188" fontId="3" fillId="0" borderId="12" xfId="1" applyNumberFormat="1" applyFont="1" applyBorder="1"/>
    <xf numFmtId="188" fontId="3" fillId="0" borderId="10" xfId="1" applyNumberFormat="1" applyFont="1" applyBorder="1"/>
    <xf numFmtId="188" fontId="3" fillId="0" borderId="11" xfId="1" applyNumberFormat="1" applyFont="1" applyBorder="1"/>
    <xf numFmtId="188" fontId="3" fillId="0" borderId="15" xfId="1" applyNumberFormat="1" applyFont="1" applyBorder="1"/>
    <xf numFmtId="188" fontId="3" fillId="0" borderId="14" xfId="0" applyNumberFormat="1" applyFont="1" applyBorder="1"/>
    <xf numFmtId="0" fontId="3" fillId="0" borderId="15" xfId="0" applyFont="1" applyBorder="1"/>
    <xf numFmtId="1" fontId="3" fillId="0" borderId="11" xfId="0" applyNumberFormat="1" applyFont="1" applyBorder="1"/>
    <xf numFmtId="187" fontId="3" fillId="0" borderId="15" xfId="1" applyNumberFormat="1" applyFont="1" applyBorder="1"/>
    <xf numFmtId="1" fontId="3" fillId="0" borderId="0" xfId="0" applyNumberFormat="1" applyFont="1"/>
    <xf numFmtId="0" fontId="3" fillId="0" borderId="11" xfId="0" applyFont="1" applyBorder="1" applyAlignment="1">
      <alignment vertical="top"/>
    </xf>
    <xf numFmtId="188" fontId="3" fillId="0" borderId="13" xfId="1" applyNumberFormat="1" applyFont="1" applyBorder="1" applyAlignment="1">
      <alignment vertical="top"/>
    </xf>
    <xf numFmtId="188" fontId="3" fillId="0" borderId="14" xfId="1" applyNumberFormat="1" applyFont="1" applyBorder="1" applyAlignment="1">
      <alignment vertical="top"/>
    </xf>
    <xf numFmtId="188" fontId="3" fillId="0" borderId="12" xfId="1" applyNumberFormat="1" applyFont="1" applyBorder="1" applyAlignment="1">
      <alignment vertical="top"/>
    </xf>
    <xf numFmtId="188" fontId="3" fillId="0" borderId="10" xfId="1" applyNumberFormat="1" applyFont="1" applyBorder="1" applyAlignment="1">
      <alignment vertical="top"/>
    </xf>
    <xf numFmtId="188" fontId="3" fillId="0" borderId="11" xfId="1" applyNumberFormat="1" applyFont="1" applyBorder="1" applyAlignment="1">
      <alignment vertical="top"/>
    </xf>
    <xf numFmtId="188" fontId="3" fillId="0" borderId="15" xfId="1" applyNumberFormat="1" applyFont="1" applyBorder="1" applyAlignment="1">
      <alignment vertical="top"/>
    </xf>
    <xf numFmtId="188" fontId="3" fillId="0" borderId="14" xfId="0" applyNumberFormat="1" applyFont="1" applyBorder="1" applyAlignment="1">
      <alignment vertical="top"/>
    </xf>
    <xf numFmtId="0" fontId="3" fillId="0" borderId="15" xfId="0" applyFont="1" applyBorder="1" applyAlignment="1">
      <alignment vertical="top"/>
    </xf>
    <xf numFmtId="0" fontId="3" fillId="0" borderId="0" xfId="0" applyFont="1" applyAlignment="1">
      <alignment vertical="top"/>
    </xf>
    <xf numFmtId="1" fontId="3" fillId="0" borderId="11" xfId="0" applyNumberFormat="1" applyFont="1" applyBorder="1" applyAlignment="1">
      <alignment vertical="top"/>
    </xf>
    <xf numFmtId="187" fontId="3" fillId="0" borderId="15" xfId="1" applyNumberFormat="1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Fill="1" applyBorder="1" applyAlignment="1">
      <alignment horizontal="center" vertical="top"/>
    </xf>
    <xf numFmtId="188" fontId="3" fillId="0" borderId="0" xfId="1" applyNumberFormat="1" applyFont="1" applyBorder="1" applyAlignment="1">
      <alignment vertical="top"/>
    </xf>
    <xf numFmtId="188" fontId="3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vertical="top"/>
    </xf>
    <xf numFmtId="187" fontId="3" fillId="0" borderId="0" xfId="1" applyNumberFormat="1" applyFont="1" applyBorder="1" applyAlignment="1">
      <alignment vertical="top"/>
    </xf>
    <xf numFmtId="188" fontId="4" fillId="6" borderId="13" xfId="1" applyNumberFormat="1" applyFont="1" applyFill="1" applyBorder="1"/>
    <xf numFmtId="188" fontId="3" fillId="6" borderId="13" xfId="1" applyNumberFormat="1" applyFont="1" applyFill="1" applyBorder="1"/>
    <xf numFmtId="188" fontId="3" fillId="0" borderId="0" xfId="1" applyNumberFormat="1" applyFont="1" applyBorder="1" applyAlignment="1">
      <alignment horizontal="center"/>
    </xf>
    <xf numFmtId="0" fontId="8" fillId="0" borderId="0" xfId="0" applyFont="1"/>
    <xf numFmtId="0" fontId="3" fillId="2" borderId="8" xfId="0" applyFont="1" applyFill="1" applyBorder="1"/>
    <xf numFmtId="0" fontId="2" fillId="4" borderId="4" xfId="0" applyFont="1" applyFill="1" applyBorder="1"/>
    <xf numFmtId="0" fontId="2" fillId="4" borderId="4" xfId="0" applyFont="1" applyFill="1" applyBorder="1" applyAlignment="1">
      <alignment horizontal="center"/>
    </xf>
    <xf numFmtId="188" fontId="2" fillId="4" borderId="4" xfId="1" applyNumberFormat="1" applyFont="1" applyFill="1" applyBorder="1"/>
    <xf numFmtId="188" fontId="2" fillId="4" borderId="16" xfId="1" applyNumberFormat="1" applyFont="1" applyFill="1" applyBorder="1"/>
    <xf numFmtId="0" fontId="2" fillId="4" borderId="5" xfId="0" applyFont="1" applyFill="1" applyBorder="1"/>
    <xf numFmtId="0" fontId="2" fillId="0" borderId="0" xfId="0" applyFont="1"/>
    <xf numFmtId="0" fontId="2" fillId="5" borderId="4" xfId="0" applyFont="1" applyFill="1" applyBorder="1"/>
    <xf numFmtId="0" fontId="2" fillId="5" borderId="4" xfId="0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vertical="top"/>
    </xf>
    <xf numFmtId="0" fontId="2" fillId="4" borderId="6" xfId="0" applyFont="1" applyFill="1" applyBorder="1"/>
    <xf numFmtId="3" fontId="2" fillId="4" borderId="6" xfId="1" applyNumberFormat="1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17" xfId="0" applyFont="1" applyFill="1" applyBorder="1"/>
    <xf numFmtId="0" fontId="2" fillId="4" borderId="3" xfId="0" applyFont="1" applyFill="1" applyBorder="1"/>
    <xf numFmtId="187" fontId="2" fillId="5" borderId="6" xfId="1" applyFont="1" applyFill="1" applyBorder="1" applyAlignment="1">
      <alignment horizontal="center"/>
    </xf>
    <xf numFmtId="2" fontId="2" fillId="5" borderId="6" xfId="1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/>
    <xf numFmtId="0" fontId="2" fillId="3" borderId="6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/>
    <xf numFmtId="0" fontId="2" fillId="3" borderId="16" xfId="0" applyFont="1" applyFill="1" applyBorder="1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/>
    <xf numFmtId="0" fontId="3" fillId="0" borderId="13" xfId="0" applyFont="1" applyBorder="1"/>
    <xf numFmtId="0" fontId="3" fillId="0" borderId="13" xfId="0" applyFont="1" applyBorder="1" applyAlignment="1">
      <alignment wrapText="1"/>
    </xf>
    <xf numFmtId="0" fontId="3" fillId="0" borderId="13" xfId="0" applyFont="1" applyFill="1" applyBorder="1" applyAlignment="1">
      <alignment horizontal="center"/>
    </xf>
    <xf numFmtId="188" fontId="3" fillId="0" borderId="13" xfId="1" applyNumberFormat="1" applyFont="1" applyBorder="1" applyAlignment="1">
      <alignment horizontal="center"/>
    </xf>
    <xf numFmtId="0" fontId="4" fillId="6" borderId="13" xfId="0" applyFont="1" applyFill="1" applyBorder="1"/>
    <xf numFmtId="0" fontId="4" fillId="6" borderId="13" xfId="0" applyFont="1" applyFill="1" applyBorder="1" applyAlignment="1">
      <alignment wrapText="1"/>
    </xf>
    <xf numFmtId="0" fontId="4" fillId="6" borderId="13" xfId="0" applyFont="1" applyFill="1" applyBorder="1" applyAlignment="1">
      <alignment horizontal="center"/>
    </xf>
    <xf numFmtId="188" fontId="3" fillId="6" borderId="13" xfId="1" applyNumberFormat="1" applyFont="1" applyFill="1" applyBorder="1" applyAlignment="1">
      <alignment horizontal="center"/>
    </xf>
    <xf numFmtId="0" fontId="3" fillId="6" borderId="13" xfId="0" applyFont="1" applyFill="1" applyBorder="1"/>
    <xf numFmtId="0" fontId="3" fillId="6" borderId="13" xfId="0" applyFont="1" applyFill="1" applyBorder="1" applyAlignment="1">
      <alignment wrapText="1"/>
    </xf>
    <xf numFmtId="0" fontId="3" fillId="6" borderId="13" xfId="0" applyFont="1" applyFill="1" applyBorder="1" applyAlignment="1">
      <alignment horizontal="center"/>
    </xf>
    <xf numFmtId="0" fontId="3" fillId="0" borderId="13" xfId="0" applyFont="1" applyBorder="1" applyAlignment="1">
      <alignment vertical="top"/>
    </xf>
    <xf numFmtId="0" fontId="3" fillId="0" borderId="13" xfId="0" applyFont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0" fontId="3" fillId="0" borderId="0" xfId="0" applyFont="1" applyAlignment="1"/>
    <xf numFmtId="0" fontId="2" fillId="3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wrapText="1"/>
    </xf>
    <xf numFmtId="0" fontId="2" fillId="3" borderId="16" xfId="0" applyFont="1" applyFill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C60"/>
  <sheetViews>
    <sheetView tabSelected="1" view="pageBreakPreview" zoomScale="40" zoomScaleNormal="110" zoomScaleSheetLayoutView="40" workbookViewId="0">
      <pane xSplit="2" ySplit="6" topLeftCell="E7" activePane="bottomRight" state="frozen"/>
      <selection activeCell="D17" sqref="D17"/>
      <selection pane="topRight" activeCell="D17" sqref="D17"/>
      <selection pane="bottomLeft" activeCell="D17" sqref="D17"/>
      <selection pane="bottomRight" activeCell="W24" sqref="W24"/>
    </sheetView>
  </sheetViews>
  <sheetFormatPr defaultColWidth="9.125" defaultRowHeight="18.75" outlineLevelCol="1" x14ac:dyDescent="0.3"/>
  <cols>
    <col min="1" max="1" width="4.375" style="4" customWidth="1"/>
    <col min="2" max="2" width="45.125" style="4" customWidth="1"/>
    <col min="3" max="3" width="14.25" style="4" hidden="1" customWidth="1"/>
    <col min="4" max="4" width="25.875" style="4" hidden="1" customWidth="1" outlineLevel="1"/>
    <col min="5" max="5" width="7" style="4" customWidth="1" collapsed="1"/>
    <col min="6" max="6" width="8.375" style="4" customWidth="1" outlineLevel="1"/>
    <col min="7" max="7" width="10.625" style="4" customWidth="1"/>
    <col min="8" max="8" width="9.625" style="4" customWidth="1"/>
    <col min="9" max="9" width="12" style="4" customWidth="1"/>
    <col min="10" max="10" width="7.75" style="4" customWidth="1"/>
    <col min="11" max="11" width="9.375" style="4" customWidth="1" outlineLevel="1"/>
    <col min="12" max="12" width="10.375" style="4" customWidth="1" outlineLevel="1"/>
    <col min="13" max="13" width="20" style="4" hidden="1" customWidth="1" outlineLevel="1" collapsed="1"/>
    <col min="14" max="14" width="9.875" style="4" hidden="1" customWidth="1" outlineLevel="1"/>
    <col min="15" max="15" width="9.375" style="4" hidden="1" customWidth="1" outlineLevel="1"/>
    <col min="16" max="16" width="6.375" style="4" hidden="1" customWidth="1" outlineLevel="1"/>
    <col min="17" max="17" width="5.375" style="4" hidden="1" customWidth="1" outlineLevel="1"/>
    <col min="18" max="20" width="8.625" style="4" hidden="1" customWidth="1" outlineLevel="1"/>
    <col min="21" max="21" width="7.75" style="4" hidden="1" customWidth="1"/>
    <col min="22" max="22" width="9.25" style="4" customWidth="1" outlineLevel="1"/>
    <col min="23" max="23" width="10.875" style="4" customWidth="1" outlineLevel="1"/>
    <col min="24" max="24" width="14.375" style="4" customWidth="1" outlineLevel="1"/>
    <col min="25" max="25" width="17.25" style="4" customWidth="1" outlineLevel="1"/>
    <col min="26" max="26" width="16" style="4" customWidth="1" outlineLevel="1"/>
    <col min="27" max="27" width="7.25" style="4" customWidth="1" outlineLevel="1"/>
    <col min="28" max="28" width="8" style="4" customWidth="1" outlineLevel="1"/>
    <col min="29" max="29" width="14.375" style="4" customWidth="1" outlineLevel="1"/>
    <col min="30" max="30" width="11" style="4" customWidth="1" outlineLevel="1"/>
    <col min="31" max="31" width="14.625" style="4" customWidth="1" outlineLevel="1"/>
    <col min="32" max="32" width="8.25" style="4" customWidth="1" outlineLevel="1"/>
    <col min="33" max="33" width="9.125" style="4" hidden="1" customWidth="1" outlineLevel="1"/>
    <col min="34" max="34" width="8.25" style="4" hidden="1" customWidth="1" outlineLevel="1"/>
    <col min="35" max="35" width="8.375" style="4" hidden="1" customWidth="1" outlineLevel="1"/>
    <col min="36" max="36" width="9.875" style="4" hidden="1" customWidth="1" outlineLevel="1"/>
    <col min="37" max="37" width="8.375" style="4" hidden="1" customWidth="1" outlineLevel="1"/>
    <col min="38" max="38" width="7.375" style="4" hidden="1" customWidth="1" outlineLevel="1"/>
    <col min="39" max="39" width="8.75" style="4" hidden="1" customWidth="1" outlineLevel="1"/>
    <col min="40" max="41" width="7.875" style="4" hidden="1" customWidth="1" outlineLevel="1"/>
    <col min="42" max="42" width="4.875" style="4" hidden="1" customWidth="1" outlineLevel="1"/>
    <col min="43" max="43" width="7.25" style="4" hidden="1" customWidth="1" outlineLevel="1"/>
    <col min="44" max="44" width="7.125" style="4" hidden="1" customWidth="1" outlineLevel="1"/>
    <col min="45" max="45" width="15.625" style="4" customWidth="1" collapsed="1"/>
    <col min="46" max="47" width="14.375" style="4" hidden="1" customWidth="1" outlineLevel="1"/>
    <col min="48" max="48" width="15.25" style="4" customWidth="1" outlineLevel="1"/>
    <col min="49" max="49" width="15.25" style="4" hidden="1" customWidth="1"/>
    <col min="50" max="50" width="13.75" style="4" hidden="1" customWidth="1" outlineLevel="1"/>
    <col min="51" max="52" width="14.625" style="4" hidden="1" customWidth="1" outlineLevel="1"/>
    <col min="53" max="53" width="14.625" style="4" hidden="1" customWidth="1"/>
    <col min="54" max="55" width="14.375" style="4" hidden="1" customWidth="1" outlineLevel="1"/>
    <col min="56" max="58" width="12.75" style="4" hidden="1" customWidth="1" outlineLevel="1"/>
    <col min="59" max="59" width="14.375" style="4" hidden="1" customWidth="1"/>
    <col min="60" max="60" width="18" style="4" hidden="1" customWidth="1" outlineLevel="1"/>
    <col min="61" max="61" width="12.125" style="4" hidden="1" customWidth="1" outlineLevel="1"/>
    <col min="62" max="62" width="13.875" style="4" hidden="1" customWidth="1"/>
    <col min="63" max="63" width="5.75" style="4" hidden="1" customWidth="1"/>
    <col min="64" max="64" width="16" style="4" hidden="1" customWidth="1"/>
    <col min="65" max="65" width="15.375" style="4" hidden="1" customWidth="1"/>
    <col min="66" max="67" width="15.75" style="4" hidden="1" customWidth="1"/>
    <col min="68" max="68" width="13" style="4" hidden="1" customWidth="1"/>
    <col min="69" max="77" width="12.875" style="4" customWidth="1"/>
    <col min="78" max="78" width="2.25" style="4" customWidth="1"/>
    <col min="79" max="79" width="14.625" style="4" bestFit="1" customWidth="1"/>
    <col min="80" max="16384" width="9.125" style="4"/>
  </cols>
  <sheetData>
    <row r="1" spans="1:81" x14ac:dyDescent="0.3">
      <c r="A1" s="1" t="s">
        <v>216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41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3"/>
    </row>
    <row r="2" spans="1:81" s="47" customFormat="1" ht="18.75" customHeight="1" x14ac:dyDescent="0.3">
      <c r="A2" s="87" t="s">
        <v>0</v>
      </c>
      <c r="B2" s="88" t="s">
        <v>1</v>
      </c>
      <c r="C2" s="88" t="s">
        <v>2</v>
      </c>
      <c r="D2" s="88" t="s">
        <v>3</v>
      </c>
      <c r="E2" s="86" t="s">
        <v>4</v>
      </c>
      <c r="F2" s="86"/>
      <c r="G2" s="86"/>
      <c r="H2" s="86"/>
      <c r="I2" s="86"/>
      <c r="J2" s="86"/>
      <c r="K2" s="86"/>
      <c r="L2" s="86"/>
      <c r="M2" s="86" t="s">
        <v>2</v>
      </c>
      <c r="N2" s="86" t="s">
        <v>5</v>
      </c>
      <c r="O2" s="86" t="s">
        <v>6</v>
      </c>
      <c r="P2" s="86" t="s">
        <v>7</v>
      </c>
      <c r="Q2" s="86"/>
      <c r="R2" s="86" t="s">
        <v>8</v>
      </c>
      <c r="S2" s="86"/>
      <c r="T2" s="86"/>
      <c r="U2" s="85" t="s">
        <v>9</v>
      </c>
      <c r="V2" s="88" t="s">
        <v>10</v>
      </c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59"/>
      <c r="AM2" s="91" t="s">
        <v>11</v>
      </c>
      <c r="AN2" s="91" t="s">
        <v>12</v>
      </c>
      <c r="AO2" s="91" t="s">
        <v>13</v>
      </c>
      <c r="AP2" s="91" t="s">
        <v>14</v>
      </c>
      <c r="AQ2" s="91" t="s">
        <v>15</v>
      </c>
      <c r="AR2" s="91" t="s">
        <v>16</v>
      </c>
      <c r="AS2" s="95" t="s">
        <v>17</v>
      </c>
      <c r="AT2" s="60" t="s">
        <v>211</v>
      </c>
      <c r="AU2" s="60"/>
      <c r="AV2" s="61" t="s">
        <v>210</v>
      </c>
      <c r="AW2" s="60"/>
      <c r="AX2" s="62"/>
      <c r="AY2" s="62"/>
      <c r="AZ2" s="62"/>
      <c r="BA2" s="60"/>
      <c r="BB2" s="60"/>
      <c r="BC2" s="60"/>
      <c r="BD2" s="60"/>
      <c r="BE2" s="60"/>
      <c r="BF2" s="60"/>
      <c r="BG2" s="60"/>
      <c r="BH2" s="63"/>
      <c r="BI2" s="88" t="s">
        <v>18</v>
      </c>
      <c r="BJ2" s="86" t="s">
        <v>19</v>
      </c>
    </row>
    <row r="3" spans="1:81" s="47" customFormat="1" ht="22.5" customHeight="1" x14ac:dyDescent="0.3">
      <c r="A3" s="87"/>
      <c r="B3" s="88"/>
      <c r="C3" s="88"/>
      <c r="D3" s="88"/>
      <c r="E3" s="88" t="s">
        <v>20</v>
      </c>
      <c r="F3" s="88" t="s">
        <v>21</v>
      </c>
      <c r="G3" s="88" t="s">
        <v>22</v>
      </c>
      <c r="H3" s="88" t="s">
        <v>23</v>
      </c>
      <c r="I3" s="88" t="s">
        <v>24</v>
      </c>
      <c r="J3" s="89" t="s">
        <v>25</v>
      </c>
      <c r="K3" s="85" t="s">
        <v>26</v>
      </c>
      <c r="L3" s="85"/>
      <c r="M3" s="86"/>
      <c r="N3" s="86"/>
      <c r="O3" s="86"/>
      <c r="P3" s="86"/>
      <c r="Q3" s="86" t="s">
        <v>27</v>
      </c>
      <c r="R3" s="85" t="s">
        <v>28</v>
      </c>
      <c r="S3" s="85" t="s">
        <v>29</v>
      </c>
      <c r="T3" s="85" t="s">
        <v>30</v>
      </c>
      <c r="U3" s="85"/>
      <c r="V3" s="88" t="s">
        <v>31</v>
      </c>
      <c r="W3" s="88"/>
      <c r="X3" s="88"/>
      <c r="Y3" s="88" t="s">
        <v>32</v>
      </c>
      <c r="Z3" s="88"/>
      <c r="AA3" s="88" t="s">
        <v>33</v>
      </c>
      <c r="AB3" s="88"/>
      <c r="AC3" s="88" t="s">
        <v>34</v>
      </c>
      <c r="AD3" s="88"/>
      <c r="AE3" s="88"/>
      <c r="AF3" s="88"/>
      <c r="AG3" s="88" t="s">
        <v>35</v>
      </c>
      <c r="AH3" s="88"/>
      <c r="AI3" s="59" t="s">
        <v>36</v>
      </c>
      <c r="AJ3" s="88" t="s">
        <v>37</v>
      </c>
      <c r="AK3" s="88"/>
      <c r="AL3" s="59" t="s">
        <v>38</v>
      </c>
      <c r="AM3" s="91"/>
      <c r="AN3" s="91"/>
      <c r="AO3" s="91"/>
      <c r="AP3" s="91"/>
      <c r="AQ3" s="91"/>
      <c r="AR3" s="91"/>
      <c r="AS3" s="96"/>
      <c r="AT3" s="64" t="s">
        <v>39</v>
      </c>
      <c r="AU3" s="64" t="s">
        <v>40</v>
      </c>
      <c r="AV3" s="65"/>
      <c r="AW3" s="66" t="s">
        <v>41</v>
      </c>
      <c r="AX3" s="92" t="s">
        <v>42</v>
      </c>
      <c r="AY3" s="93"/>
      <c r="AZ3" s="94"/>
      <c r="BA3" s="66" t="s">
        <v>43</v>
      </c>
      <c r="BB3" s="92" t="s">
        <v>44</v>
      </c>
      <c r="BC3" s="93"/>
      <c r="BD3" s="93"/>
      <c r="BE3" s="93"/>
      <c r="BF3" s="94"/>
      <c r="BG3" s="64"/>
      <c r="BH3" s="67" t="s">
        <v>45</v>
      </c>
      <c r="BI3" s="88"/>
      <c r="BJ3" s="86"/>
    </row>
    <row r="4" spans="1:81" s="47" customFormat="1" ht="24" customHeight="1" x14ac:dyDescent="0.3">
      <c r="A4" s="87"/>
      <c r="B4" s="88"/>
      <c r="C4" s="88"/>
      <c r="D4" s="88"/>
      <c r="E4" s="88"/>
      <c r="F4" s="88"/>
      <c r="G4" s="88"/>
      <c r="H4" s="88"/>
      <c r="I4" s="88"/>
      <c r="J4" s="90"/>
      <c r="K4" s="62" t="s">
        <v>46</v>
      </c>
      <c r="L4" s="62" t="s">
        <v>47</v>
      </c>
      <c r="M4" s="86"/>
      <c r="N4" s="86"/>
      <c r="O4" s="86"/>
      <c r="P4" s="86"/>
      <c r="Q4" s="86"/>
      <c r="R4" s="85"/>
      <c r="S4" s="85"/>
      <c r="T4" s="85"/>
      <c r="U4" s="85"/>
      <c r="V4" s="68" t="s">
        <v>48</v>
      </c>
      <c r="W4" s="59" t="s">
        <v>49</v>
      </c>
      <c r="X4" s="59" t="s">
        <v>50</v>
      </c>
      <c r="Y4" s="59" t="s">
        <v>51</v>
      </c>
      <c r="Z4" s="59" t="s">
        <v>50</v>
      </c>
      <c r="AA4" s="59" t="s">
        <v>52</v>
      </c>
      <c r="AB4" s="59" t="s">
        <v>53</v>
      </c>
      <c r="AC4" s="59" t="s">
        <v>54</v>
      </c>
      <c r="AD4" s="59" t="s">
        <v>55</v>
      </c>
      <c r="AE4" s="59" t="s">
        <v>56</v>
      </c>
      <c r="AF4" s="59" t="s">
        <v>57</v>
      </c>
      <c r="AG4" s="59" t="s">
        <v>58</v>
      </c>
      <c r="AH4" s="59" t="s">
        <v>56</v>
      </c>
      <c r="AI4" s="59" t="s">
        <v>56</v>
      </c>
      <c r="AJ4" s="59" t="s">
        <v>59</v>
      </c>
      <c r="AK4" s="59" t="s">
        <v>60</v>
      </c>
      <c r="AL4" s="59" t="s">
        <v>56</v>
      </c>
      <c r="AM4" s="91"/>
      <c r="AN4" s="91"/>
      <c r="AO4" s="91"/>
      <c r="AP4" s="91"/>
      <c r="AQ4" s="91"/>
      <c r="AR4" s="91"/>
      <c r="AS4" s="69"/>
      <c r="AT4" s="64" t="s">
        <v>61</v>
      </c>
      <c r="AU4" s="64" t="s">
        <v>61</v>
      </c>
      <c r="AV4" s="65"/>
      <c r="AW4" s="62" t="s">
        <v>62</v>
      </c>
      <c r="AX4" s="62" t="s">
        <v>63</v>
      </c>
      <c r="AY4" s="62" t="s">
        <v>64</v>
      </c>
      <c r="AZ4" s="62" t="s">
        <v>65</v>
      </c>
      <c r="BA4" s="62">
        <v>2559</v>
      </c>
      <c r="BB4" s="62">
        <v>2560</v>
      </c>
      <c r="BC4" s="62">
        <v>2561</v>
      </c>
      <c r="BD4" s="62">
        <v>2562</v>
      </c>
      <c r="BE4" s="62">
        <v>2563</v>
      </c>
      <c r="BF4" s="62">
        <v>2564</v>
      </c>
      <c r="BG4" s="62" t="s">
        <v>66</v>
      </c>
      <c r="BH4" s="63" t="s">
        <v>67</v>
      </c>
      <c r="BI4" s="88"/>
      <c r="BJ4" s="86"/>
    </row>
    <row r="5" spans="1:81" s="47" customFormat="1" x14ac:dyDescent="0.3">
      <c r="A5" s="42" t="s">
        <v>68</v>
      </c>
      <c r="B5" s="43" t="s">
        <v>217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>
        <v>329.71890476190487</v>
      </c>
      <c r="W5" s="42">
        <v>149.58869047619058</v>
      </c>
      <c r="X5" s="42">
        <v>262697.28571428568</v>
      </c>
      <c r="Y5" s="42">
        <v>85324846.61300002</v>
      </c>
      <c r="Z5" s="42">
        <v>1455146</v>
      </c>
      <c r="AA5" s="42">
        <v>0</v>
      </c>
      <c r="AB5" s="42">
        <v>2300</v>
      </c>
      <c r="AC5" s="42">
        <v>114347</v>
      </c>
      <c r="AD5" s="42">
        <v>836.75</v>
      </c>
      <c r="AE5" s="42">
        <v>133800</v>
      </c>
      <c r="AF5" s="42">
        <v>132</v>
      </c>
      <c r="AG5" s="42">
        <v>105</v>
      </c>
      <c r="AH5" s="42">
        <v>0</v>
      </c>
      <c r="AI5" s="42">
        <v>2500</v>
      </c>
      <c r="AJ5" s="42">
        <v>0</v>
      </c>
      <c r="AK5" s="42">
        <v>2798</v>
      </c>
      <c r="AL5" s="42">
        <v>0</v>
      </c>
      <c r="AM5" s="42">
        <v>4</v>
      </c>
      <c r="AN5" s="42">
        <v>50</v>
      </c>
      <c r="AO5" s="42">
        <v>1</v>
      </c>
      <c r="AP5" s="42">
        <v>9</v>
      </c>
      <c r="AQ5" s="42">
        <v>1</v>
      </c>
      <c r="AR5" s="42">
        <v>0</v>
      </c>
      <c r="AS5" s="44">
        <f>SUM(AS7:AS15,AS18:AS38,AS40:AS45)</f>
        <v>863620000</v>
      </c>
      <c r="AT5" s="44">
        <f>SUBTOTAL(9,AT7:AT2378)</f>
        <v>381626000</v>
      </c>
      <c r="AU5" s="44">
        <f>SUBTOTAL(9,AU7:AU2378)</f>
        <v>553994000</v>
      </c>
      <c r="AV5" s="45"/>
      <c r="AW5" s="44">
        <f t="shared" ref="AW5:BG5" si="0">SUBTOTAL(9,AW7:AW2378)</f>
        <v>935620000</v>
      </c>
      <c r="AX5" s="44">
        <f t="shared" si="0"/>
        <v>155350000</v>
      </c>
      <c r="AY5" s="44">
        <f t="shared" si="0"/>
        <v>382200000</v>
      </c>
      <c r="AZ5" s="44">
        <f t="shared" si="0"/>
        <v>398070000</v>
      </c>
      <c r="BA5" s="44">
        <f t="shared" si="0"/>
        <v>0</v>
      </c>
      <c r="BB5" s="44">
        <f t="shared" si="0"/>
        <v>0</v>
      </c>
      <c r="BC5" s="44">
        <f t="shared" si="0"/>
        <v>0</v>
      </c>
      <c r="BD5" s="44">
        <f t="shared" si="0"/>
        <v>0</v>
      </c>
      <c r="BE5" s="44">
        <f t="shared" si="0"/>
        <v>0</v>
      </c>
      <c r="BF5" s="44">
        <f t="shared" si="0"/>
        <v>0</v>
      </c>
      <c r="BG5" s="44">
        <f t="shared" si="0"/>
        <v>0</v>
      </c>
      <c r="BH5" s="46"/>
      <c r="BI5" s="42"/>
      <c r="BJ5" s="42"/>
      <c r="BL5" s="48" t="s">
        <v>69</v>
      </c>
      <c r="BM5" s="49" t="s">
        <v>70</v>
      </c>
      <c r="BN5" s="49" t="s">
        <v>71</v>
      </c>
      <c r="BO5" s="49" t="s">
        <v>72</v>
      </c>
      <c r="CA5" s="50">
        <v>28688399200</v>
      </c>
    </row>
    <row r="6" spans="1:81" s="47" customFormat="1" x14ac:dyDescent="0.3">
      <c r="A6" s="51" t="s">
        <v>68</v>
      </c>
      <c r="B6" s="52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3" t="s">
        <v>218</v>
      </c>
      <c r="AT6" s="51"/>
      <c r="AU6" s="54"/>
      <c r="AV6" s="55"/>
      <c r="AW6" s="51"/>
      <c r="AX6" s="51"/>
      <c r="AY6" s="51"/>
      <c r="AZ6" s="51"/>
      <c r="BA6" s="56"/>
      <c r="BB6" s="51"/>
      <c r="BC6" s="51"/>
      <c r="BD6" s="51"/>
      <c r="BE6" s="51"/>
      <c r="BF6" s="51"/>
      <c r="BG6" s="51">
        <v>0</v>
      </c>
      <c r="BH6" s="54"/>
      <c r="BI6" s="42"/>
      <c r="BJ6" s="42"/>
      <c r="BL6" s="57"/>
      <c r="BM6" s="58">
        <f>SUBTOTAL(9,BM7:BM5888)</f>
        <v>31385</v>
      </c>
      <c r="BN6" s="58">
        <f>SUBTOTAL(9,BN7:BN1078)</f>
        <v>2092.333333333333</v>
      </c>
      <c r="BO6" s="58">
        <f>SUBTOTAL(9,BO7:BO1078)</f>
        <v>40.526666666666671</v>
      </c>
    </row>
    <row r="7" spans="1:81" x14ac:dyDescent="0.3">
      <c r="A7" s="70">
        <f>IF(B7="","",SUBTOTAL(2,CC$7:CD7))</f>
        <v>1</v>
      </c>
      <c r="B7" s="71" t="s">
        <v>101</v>
      </c>
      <c r="C7" s="70" t="s">
        <v>73</v>
      </c>
      <c r="D7" s="70" t="s">
        <v>74</v>
      </c>
      <c r="E7" s="70" t="s">
        <v>99</v>
      </c>
      <c r="F7" s="70" t="s">
        <v>95</v>
      </c>
      <c r="G7" s="70" t="s">
        <v>102</v>
      </c>
      <c r="H7" s="70" t="s">
        <v>103</v>
      </c>
      <c r="I7" s="70" t="s">
        <v>100</v>
      </c>
      <c r="J7" s="72">
        <v>5</v>
      </c>
      <c r="K7" s="70">
        <v>745593</v>
      </c>
      <c r="L7" s="70">
        <v>1951396</v>
      </c>
      <c r="M7" s="70" t="s">
        <v>75</v>
      </c>
      <c r="N7" s="70" t="s">
        <v>76</v>
      </c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>
        <v>1906</v>
      </c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6">
        <v>50000000</v>
      </c>
      <c r="AT7" s="6">
        <v>50000000</v>
      </c>
      <c r="AU7" s="6"/>
      <c r="AV7" s="73" t="s">
        <v>204</v>
      </c>
      <c r="AW7" s="6">
        <f t="shared" ref="AW7:AW11" si="1">SUM(AX7:AZ7)</f>
        <v>50000000</v>
      </c>
      <c r="AX7" s="9">
        <v>10000000</v>
      </c>
      <c r="AY7" s="10">
        <v>10000000</v>
      </c>
      <c r="AZ7" s="11">
        <v>30000000</v>
      </c>
      <c r="BA7" s="7"/>
      <c r="BB7" s="10"/>
      <c r="BC7" s="10"/>
      <c r="BD7" s="10"/>
      <c r="BE7" s="10"/>
      <c r="BF7" s="8"/>
      <c r="BG7" s="6">
        <f t="shared" ref="BG7:BG11" si="2">SUM(BB7:BF7)</f>
        <v>0</v>
      </c>
      <c r="BH7" s="12">
        <f t="shared" ref="BH7:BH15" si="3">AS7-AW7-BA7-BB7-BC7-BD7-BE7-BF7</f>
        <v>0</v>
      </c>
      <c r="BI7" s="5" t="s">
        <v>81</v>
      </c>
      <c r="BJ7" s="13" t="s">
        <v>82</v>
      </c>
      <c r="BK7" s="4" t="s">
        <v>83</v>
      </c>
      <c r="BL7" s="4" t="s">
        <v>84</v>
      </c>
      <c r="BM7" s="9">
        <f t="shared" ref="BM7:BM11" si="4">X7+Z7+AE7+AH7+AK7+AL7</f>
        <v>1906</v>
      </c>
      <c r="BN7" s="14">
        <f t="shared" ref="BN7:BN11" si="5">BM7/15</f>
        <v>127.06666666666666</v>
      </c>
      <c r="BO7" s="15">
        <v>1.5883333333333334</v>
      </c>
      <c r="BP7" s="16"/>
      <c r="CC7" s="4">
        <v>1</v>
      </c>
    </row>
    <row r="8" spans="1:81" x14ac:dyDescent="0.3">
      <c r="A8" s="70">
        <f>IF(B8="","",SUBTOTAL(2,CC$7:CD8))</f>
        <v>2</v>
      </c>
      <c r="B8" s="71" t="s">
        <v>104</v>
      </c>
      <c r="C8" s="70" t="s">
        <v>73</v>
      </c>
      <c r="D8" s="70" t="s">
        <v>74</v>
      </c>
      <c r="E8" s="70" t="s">
        <v>99</v>
      </c>
      <c r="F8" s="70" t="s">
        <v>95</v>
      </c>
      <c r="G8" s="70" t="s">
        <v>105</v>
      </c>
      <c r="H8" s="70" t="s">
        <v>106</v>
      </c>
      <c r="I8" s="70" t="s">
        <v>100</v>
      </c>
      <c r="J8" s="72">
        <v>5</v>
      </c>
      <c r="K8" s="70">
        <v>702504</v>
      </c>
      <c r="L8" s="70">
        <v>1603391</v>
      </c>
      <c r="M8" s="70" t="s">
        <v>75</v>
      </c>
      <c r="N8" s="70" t="s">
        <v>76</v>
      </c>
      <c r="O8" s="70" t="s">
        <v>77</v>
      </c>
      <c r="P8" s="70"/>
      <c r="Q8" s="70"/>
      <c r="R8" s="70" t="s">
        <v>78</v>
      </c>
      <c r="S8" s="70" t="s">
        <v>80</v>
      </c>
      <c r="T8" s="70"/>
      <c r="U8" s="70" t="s">
        <v>80</v>
      </c>
      <c r="V8" s="70"/>
      <c r="W8" s="70"/>
      <c r="X8" s="70"/>
      <c r="Y8" s="70"/>
      <c r="Z8" s="70">
        <v>400</v>
      </c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6">
        <v>40000000</v>
      </c>
      <c r="AT8" s="6">
        <v>3390000</v>
      </c>
      <c r="AU8" s="6">
        <v>36610000</v>
      </c>
      <c r="AV8" s="73" t="s">
        <v>201</v>
      </c>
      <c r="AW8" s="6">
        <f t="shared" si="1"/>
        <v>40000000</v>
      </c>
      <c r="AX8" s="9">
        <v>6000000</v>
      </c>
      <c r="AY8" s="10">
        <v>24000000</v>
      </c>
      <c r="AZ8" s="11">
        <v>10000000</v>
      </c>
      <c r="BA8" s="7"/>
      <c r="BB8" s="10"/>
      <c r="BC8" s="10"/>
      <c r="BD8" s="10"/>
      <c r="BE8" s="10"/>
      <c r="BF8" s="8"/>
      <c r="BG8" s="6">
        <f t="shared" si="2"/>
        <v>0</v>
      </c>
      <c r="BH8" s="12">
        <f t="shared" si="3"/>
        <v>0</v>
      </c>
      <c r="BI8" s="5" t="s">
        <v>81</v>
      </c>
      <c r="BJ8" s="13" t="s">
        <v>82</v>
      </c>
      <c r="BK8" s="4" t="s">
        <v>83</v>
      </c>
      <c r="BL8" s="4" t="s">
        <v>84</v>
      </c>
      <c r="BM8" s="9">
        <f t="shared" si="4"/>
        <v>400</v>
      </c>
      <c r="BN8" s="14">
        <f t="shared" si="5"/>
        <v>26.666666666666668</v>
      </c>
      <c r="BO8" s="15">
        <v>0.33333333333333331</v>
      </c>
      <c r="BP8" s="16"/>
      <c r="CC8" s="4">
        <v>1</v>
      </c>
    </row>
    <row r="9" spans="1:81" x14ac:dyDescent="0.3">
      <c r="A9" s="70">
        <f>IF(B9="","",SUBTOTAL(2,CC$7:CD9))</f>
        <v>3</v>
      </c>
      <c r="B9" s="71" t="s">
        <v>107</v>
      </c>
      <c r="C9" s="70" t="s">
        <v>73</v>
      </c>
      <c r="D9" s="70" t="s">
        <v>74</v>
      </c>
      <c r="E9" s="70" t="s">
        <v>99</v>
      </c>
      <c r="F9" s="70" t="s">
        <v>95</v>
      </c>
      <c r="G9" s="70" t="s">
        <v>108</v>
      </c>
      <c r="H9" s="70" t="s">
        <v>106</v>
      </c>
      <c r="I9" s="70" t="s">
        <v>100</v>
      </c>
      <c r="J9" s="72">
        <v>5</v>
      </c>
      <c r="K9" s="70">
        <v>676578</v>
      </c>
      <c r="L9" s="70">
        <v>1517876</v>
      </c>
      <c r="M9" s="70" t="s">
        <v>75</v>
      </c>
      <c r="N9" s="70" t="s">
        <v>76</v>
      </c>
      <c r="O9" s="70" t="s">
        <v>77</v>
      </c>
      <c r="P9" s="70"/>
      <c r="Q9" s="70"/>
      <c r="R9" s="70" t="s">
        <v>78</v>
      </c>
      <c r="S9" s="70" t="s">
        <v>80</v>
      </c>
      <c r="T9" s="70"/>
      <c r="U9" s="70" t="s">
        <v>80</v>
      </c>
      <c r="V9" s="70"/>
      <c r="W9" s="70"/>
      <c r="X9" s="70"/>
      <c r="Y9" s="70"/>
      <c r="Z9" s="70">
        <v>420</v>
      </c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6">
        <v>15000000</v>
      </c>
      <c r="AT9" s="6">
        <v>4475000</v>
      </c>
      <c r="AU9" s="6">
        <v>10525000</v>
      </c>
      <c r="AV9" s="73" t="s">
        <v>204</v>
      </c>
      <c r="AW9" s="6">
        <f t="shared" si="1"/>
        <v>15000000</v>
      </c>
      <c r="AX9" s="9">
        <v>2250000</v>
      </c>
      <c r="AY9" s="10">
        <v>9000000</v>
      </c>
      <c r="AZ9" s="11">
        <v>3750000</v>
      </c>
      <c r="BA9" s="7"/>
      <c r="BB9" s="10"/>
      <c r="BC9" s="10"/>
      <c r="BD9" s="10"/>
      <c r="BE9" s="10"/>
      <c r="BF9" s="8"/>
      <c r="BG9" s="6">
        <f t="shared" si="2"/>
        <v>0</v>
      </c>
      <c r="BH9" s="12">
        <f t="shared" si="3"/>
        <v>0</v>
      </c>
      <c r="BI9" s="5" t="s">
        <v>81</v>
      </c>
      <c r="BJ9" s="13" t="s">
        <v>82</v>
      </c>
      <c r="BK9" s="4" t="s">
        <v>83</v>
      </c>
      <c r="BL9" s="4" t="s">
        <v>84</v>
      </c>
      <c r="BM9" s="9">
        <f t="shared" si="4"/>
        <v>420</v>
      </c>
      <c r="BN9" s="14">
        <f t="shared" si="5"/>
        <v>28</v>
      </c>
      <c r="BO9" s="15">
        <v>0.35</v>
      </c>
      <c r="BP9" s="16"/>
      <c r="CC9" s="4">
        <v>1</v>
      </c>
    </row>
    <row r="10" spans="1:81" x14ac:dyDescent="0.3">
      <c r="A10" s="70">
        <f>IF(B10="","",SUBTOTAL(2,CC$7:CD10))</f>
        <v>4</v>
      </c>
      <c r="B10" s="71" t="s">
        <v>109</v>
      </c>
      <c r="C10" s="70" t="s">
        <v>73</v>
      </c>
      <c r="D10" s="70" t="s">
        <v>74</v>
      </c>
      <c r="E10" s="70" t="s">
        <v>99</v>
      </c>
      <c r="F10" s="70" t="s">
        <v>95</v>
      </c>
      <c r="G10" s="70" t="s">
        <v>110</v>
      </c>
      <c r="H10" s="70" t="s">
        <v>111</v>
      </c>
      <c r="I10" s="70" t="s">
        <v>100</v>
      </c>
      <c r="J10" s="72">
        <v>5</v>
      </c>
      <c r="K10" s="70">
        <v>816021</v>
      </c>
      <c r="L10" s="70">
        <v>1978804</v>
      </c>
      <c r="M10" s="70" t="s">
        <v>75</v>
      </c>
      <c r="N10" s="70" t="s">
        <v>76</v>
      </c>
      <c r="O10" s="70" t="s">
        <v>77</v>
      </c>
      <c r="P10" s="70" t="s">
        <v>86</v>
      </c>
      <c r="Q10" s="70"/>
      <c r="R10" s="70" t="s">
        <v>78</v>
      </c>
      <c r="S10" s="70" t="s">
        <v>79</v>
      </c>
      <c r="T10" s="70"/>
      <c r="U10" s="70" t="s">
        <v>80</v>
      </c>
      <c r="V10" s="70"/>
      <c r="W10" s="70"/>
      <c r="X10" s="70"/>
      <c r="Y10" s="70"/>
      <c r="Z10" s="70">
        <v>1000</v>
      </c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6">
        <v>23000000</v>
      </c>
      <c r="AT10" s="6">
        <v>2341000</v>
      </c>
      <c r="AU10" s="6">
        <v>20659000</v>
      </c>
      <c r="AV10" s="73" t="s">
        <v>201</v>
      </c>
      <c r="AW10" s="6">
        <f t="shared" si="1"/>
        <v>23000000</v>
      </c>
      <c r="AX10" s="9">
        <v>7500000</v>
      </c>
      <c r="AY10" s="10">
        <v>7500000</v>
      </c>
      <c r="AZ10" s="11">
        <v>8000000</v>
      </c>
      <c r="BA10" s="7"/>
      <c r="BB10" s="10"/>
      <c r="BC10" s="10"/>
      <c r="BD10" s="10"/>
      <c r="BE10" s="10"/>
      <c r="BF10" s="8"/>
      <c r="BG10" s="6">
        <f t="shared" si="2"/>
        <v>0</v>
      </c>
      <c r="BH10" s="12">
        <f t="shared" si="3"/>
        <v>0</v>
      </c>
      <c r="BI10" s="5" t="s">
        <v>81</v>
      </c>
      <c r="BJ10" s="13" t="s">
        <v>87</v>
      </c>
      <c r="BK10" s="4" t="s">
        <v>83</v>
      </c>
      <c r="BL10" s="4" t="s">
        <v>84</v>
      </c>
      <c r="BM10" s="9">
        <f t="shared" si="4"/>
        <v>1000</v>
      </c>
      <c r="BN10" s="14">
        <f t="shared" si="5"/>
        <v>66.666666666666671</v>
      </c>
      <c r="BO10" s="15">
        <v>0.83333333333333337</v>
      </c>
      <c r="BP10" s="16"/>
      <c r="CC10" s="4">
        <v>1</v>
      </c>
    </row>
    <row r="11" spans="1:81" x14ac:dyDescent="0.3">
      <c r="A11" s="70">
        <f>IF(B11="","",SUBTOTAL(2,CC$7:CD11))</f>
        <v>5</v>
      </c>
      <c r="B11" s="71" t="s">
        <v>112</v>
      </c>
      <c r="C11" s="70" t="s">
        <v>73</v>
      </c>
      <c r="D11" s="70" t="s">
        <v>90</v>
      </c>
      <c r="E11" s="70" t="s">
        <v>99</v>
      </c>
      <c r="F11" s="70" t="s">
        <v>95</v>
      </c>
      <c r="G11" s="70" t="s">
        <v>113</v>
      </c>
      <c r="H11" s="70" t="s">
        <v>113</v>
      </c>
      <c r="I11" s="70" t="s">
        <v>100</v>
      </c>
      <c r="J11" s="72">
        <v>5</v>
      </c>
      <c r="K11" s="70">
        <v>807170</v>
      </c>
      <c r="L11" s="70">
        <v>1869832</v>
      </c>
      <c r="M11" s="70" t="s">
        <v>75</v>
      </c>
      <c r="N11" s="70" t="s">
        <v>92</v>
      </c>
      <c r="O11" s="70" t="s">
        <v>77</v>
      </c>
      <c r="P11" s="70"/>
      <c r="Q11" s="70"/>
      <c r="R11" s="70" t="s">
        <v>78</v>
      </c>
      <c r="S11" s="70" t="s">
        <v>79</v>
      </c>
      <c r="T11" s="70"/>
      <c r="U11" s="70" t="s">
        <v>80</v>
      </c>
      <c r="V11" s="70">
        <v>3.71</v>
      </c>
      <c r="W11" s="70"/>
      <c r="X11" s="70">
        <v>2000</v>
      </c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6">
        <v>20000000</v>
      </c>
      <c r="AT11" s="6"/>
      <c r="AU11" s="6">
        <v>20000000</v>
      </c>
      <c r="AV11" s="73" t="s">
        <v>204</v>
      </c>
      <c r="AW11" s="6">
        <f t="shared" si="1"/>
        <v>20000000</v>
      </c>
      <c r="AX11" s="9"/>
      <c r="AY11" s="10">
        <v>10000000</v>
      </c>
      <c r="AZ11" s="11">
        <v>10000000</v>
      </c>
      <c r="BA11" s="7"/>
      <c r="BB11" s="10"/>
      <c r="BC11" s="10"/>
      <c r="BD11" s="10"/>
      <c r="BE11" s="10"/>
      <c r="BF11" s="8"/>
      <c r="BG11" s="6">
        <f t="shared" si="2"/>
        <v>0</v>
      </c>
      <c r="BH11" s="12">
        <f t="shared" si="3"/>
        <v>0</v>
      </c>
      <c r="BI11" s="5" t="s">
        <v>81</v>
      </c>
      <c r="BJ11" s="13" t="s">
        <v>94</v>
      </c>
      <c r="BK11" s="4" t="s">
        <v>83</v>
      </c>
      <c r="BL11" s="4" t="s">
        <v>84</v>
      </c>
      <c r="BM11" s="9">
        <f t="shared" si="4"/>
        <v>2000</v>
      </c>
      <c r="BN11" s="14">
        <f t="shared" si="5"/>
        <v>133.33333333333334</v>
      </c>
      <c r="BO11" s="11">
        <v>3.71</v>
      </c>
      <c r="CC11" s="4">
        <v>1</v>
      </c>
    </row>
    <row r="12" spans="1:81" x14ac:dyDescent="0.3">
      <c r="A12" s="70">
        <f>IF(B12="","",SUBTOTAL(2,CC$7:CD12))</f>
        <v>6</v>
      </c>
      <c r="B12" s="71" t="s">
        <v>115</v>
      </c>
      <c r="C12" s="70" t="s">
        <v>73</v>
      </c>
      <c r="D12" s="70" t="s">
        <v>90</v>
      </c>
      <c r="E12" s="70" t="s">
        <v>99</v>
      </c>
      <c r="F12" s="70" t="s">
        <v>95</v>
      </c>
      <c r="G12" s="70" t="s">
        <v>116</v>
      </c>
      <c r="H12" s="70" t="s">
        <v>117</v>
      </c>
      <c r="I12" s="70" t="s">
        <v>118</v>
      </c>
      <c r="J12" s="72">
        <v>5</v>
      </c>
      <c r="K12" s="70">
        <v>379849</v>
      </c>
      <c r="L12" s="70">
        <v>1993828</v>
      </c>
      <c r="M12" s="70" t="s">
        <v>75</v>
      </c>
      <c r="N12" s="70" t="s">
        <v>92</v>
      </c>
      <c r="O12" s="70" t="s">
        <v>77</v>
      </c>
      <c r="P12" s="70"/>
      <c r="Q12" s="70"/>
      <c r="R12" s="70" t="s">
        <v>78</v>
      </c>
      <c r="S12" s="70" t="s">
        <v>79</v>
      </c>
      <c r="T12" s="70"/>
      <c r="U12" s="70" t="s">
        <v>80</v>
      </c>
      <c r="V12" s="70">
        <v>0.37</v>
      </c>
      <c r="W12" s="70"/>
      <c r="X12" s="70">
        <v>1000</v>
      </c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6">
        <v>15000000</v>
      </c>
      <c r="AT12" s="6"/>
      <c r="AU12" s="6">
        <v>15000000</v>
      </c>
      <c r="AV12" s="73" t="s">
        <v>205</v>
      </c>
      <c r="AW12" s="6">
        <f t="shared" ref="AW12:AW14" si="6">SUM(AX12:AZ12)</f>
        <v>15000000</v>
      </c>
      <c r="AX12" s="9"/>
      <c r="AY12" s="10">
        <v>7500000</v>
      </c>
      <c r="AZ12" s="11">
        <v>7500000</v>
      </c>
      <c r="BA12" s="7"/>
      <c r="BB12" s="10"/>
      <c r="BC12" s="10"/>
      <c r="BD12" s="10"/>
      <c r="BE12" s="10"/>
      <c r="BF12" s="8"/>
      <c r="BG12" s="6">
        <f t="shared" ref="BG12:BG14" si="7">SUM(BB12:BF12)</f>
        <v>0</v>
      </c>
      <c r="BH12" s="12">
        <f t="shared" si="3"/>
        <v>0</v>
      </c>
      <c r="BI12" s="5" t="s">
        <v>81</v>
      </c>
      <c r="BJ12" s="13" t="s">
        <v>94</v>
      </c>
      <c r="BK12" s="4" t="s">
        <v>83</v>
      </c>
      <c r="BL12" s="4" t="s">
        <v>84</v>
      </c>
      <c r="BM12" s="9">
        <f t="shared" ref="BM12:BM14" si="8">X12+Z12+AE12+AH12+AK12+AL12</f>
        <v>1000</v>
      </c>
      <c r="BN12" s="14">
        <f t="shared" ref="BN12:BN14" si="9">BM12/15</f>
        <v>66.666666666666671</v>
      </c>
      <c r="BO12" s="15">
        <v>0.37</v>
      </c>
      <c r="CC12" s="4">
        <v>1</v>
      </c>
    </row>
    <row r="13" spans="1:81" x14ac:dyDescent="0.3">
      <c r="A13" s="70">
        <f>IF(B13="","",SUBTOTAL(2,CC$7:CD13))</f>
        <v>7</v>
      </c>
      <c r="B13" s="71" t="s">
        <v>119</v>
      </c>
      <c r="C13" s="70" t="s">
        <v>73</v>
      </c>
      <c r="D13" s="70" t="s">
        <v>74</v>
      </c>
      <c r="E13" s="70" t="s">
        <v>99</v>
      </c>
      <c r="F13" s="70" t="s">
        <v>95</v>
      </c>
      <c r="G13" s="70" t="s">
        <v>116</v>
      </c>
      <c r="H13" s="70" t="s">
        <v>117</v>
      </c>
      <c r="I13" s="70" t="s">
        <v>118</v>
      </c>
      <c r="J13" s="72">
        <v>5</v>
      </c>
      <c r="K13" s="70">
        <v>1016845</v>
      </c>
      <c r="L13" s="70">
        <v>2002784</v>
      </c>
      <c r="M13" s="70" t="s">
        <v>75</v>
      </c>
      <c r="N13" s="70" t="s">
        <v>76</v>
      </c>
      <c r="O13" s="70" t="s">
        <v>77</v>
      </c>
      <c r="P13" s="70" t="s">
        <v>86</v>
      </c>
      <c r="Q13" s="70"/>
      <c r="R13" s="70" t="s">
        <v>78</v>
      </c>
      <c r="S13" s="70" t="s">
        <v>79</v>
      </c>
      <c r="T13" s="70"/>
      <c r="U13" s="70" t="s">
        <v>80</v>
      </c>
      <c r="V13" s="70"/>
      <c r="W13" s="70"/>
      <c r="X13" s="70"/>
      <c r="Y13" s="70"/>
      <c r="Z13" s="70">
        <v>200</v>
      </c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6">
        <v>19620000</v>
      </c>
      <c r="AT13" s="6">
        <v>7000000</v>
      </c>
      <c r="AU13" s="6">
        <v>12620000</v>
      </c>
      <c r="AV13" s="73" t="s">
        <v>201</v>
      </c>
      <c r="AW13" s="6">
        <f t="shared" si="6"/>
        <v>19620000</v>
      </c>
      <c r="AX13" s="9">
        <v>6000000</v>
      </c>
      <c r="AY13" s="10">
        <v>6000000</v>
      </c>
      <c r="AZ13" s="11">
        <v>7620000</v>
      </c>
      <c r="BA13" s="7"/>
      <c r="BB13" s="10"/>
      <c r="BC13" s="10"/>
      <c r="BD13" s="10"/>
      <c r="BE13" s="10"/>
      <c r="BF13" s="8"/>
      <c r="BG13" s="6">
        <f t="shared" si="7"/>
        <v>0</v>
      </c>
      <c r="BH13" s="12">
        <f t="shared" si="3"/>
        <v>0</v>
      </c>
      <c r="BI13" s="5" t="s">
        <v>81</v>
      </c>
      <c r="BJ13" s="13" t="s">
        <v>87</v>
      </c>
      <c r="BK13" s="4" t="s">
        <v>83</v>
      </c>
      <c r="BL13" s="4" t="s">
        <v>84</v>
      </c>
      <c r="BM13" s="9">
        <f t="shared" si="8"/>
        <v>200</v>
      </c>
      <c r="BN13" s="14">
        <f t="shared" si="9"/>
        <v>13.333333333333334</v>
      </c>
      <c r="BO13" s="15">
        <v>0.16666666666666666</v>
      </c>
      <c r="CC13" s="4">
        <v>1</v>
      </c>
    </row>
    <row r="14" spans="1:81" x14ac:dyDescent="0.3">
      <c r="A14" s="70">
        <f>IF(B14="","",SUBTOTAL(2,CC$7:CD14))</f>
        <v>8</v>
      </c>
      <c r="B14" s="71" t="s">
        <v>120</v>
      </c>
      <c r="C14" s="70" t="s">
        <v>73</v>
      </c>
      <c r="D14" s="70" t="s">
        <v>90</v>
      </c>
      <c r="E14" s="70" t="s">
        <v>99</v>
      </c>
      <c r="F14" s="70" t="s">
        <v>95</v>
      </c>
      <c r="G14" s="70" t="s">
        <v>121</v>
      </c>
      <c r="H14" s="70" t="s">
        <v>122</v>
      </c>
      <c r="I14" s="70" t="s">
        <v>118</v>
      </c>
      <c r="J14" s="72">
        <v>5</v>
      </c>
      <c r="K14" s="70">
        <v>382177</v>
      </c>
      <c r="L14" s="70">
        <v>2021623</v>
      </c>
      <c r="M14" s="70" t="s">
        <v>75</v>
      </c>
      <c r="N14" s="70" t="s">
        <v>76</v>
      </c>
      <c r="O14" s="70" t="s">
        <v>77</v>
      </c>
      <c r="P14" s="70"/>
      <c r="Q14" s="70"/>
      <c r="R14" s="70" t="s">
        <v>78</v>
      </c>
      <c r="S14" s="70" t="s">
        <v>79</v>
      </c>
      <c r="T14" s="70"/>
      <c r="U14" s="70" t="s">
        <v>80</v>
      </c>
      <c r="V14" s="70">
        <v>0.5</v>
      </c>
      <c r="W14" s="70"/>
      <c r="X14" s="70">
        <v>500</v>
      </c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6">
        <v>37000000</v>
      </c>
      <c r="AT14" s="6"/>
      <c r="AU14" s="6">
        <v>37000000</v>
      </c>
      <c r="AV14" s="73" t="s">
        <v>205</v>
      </c>
      <c r="AW14" s="6">
        <f t="shared" si="6"/>
        <v>37000000</v>
      </c>
      <c r="AX14" s="9"/>
      <c r="AY14" s="10">
        <v>18500000</v>
      </c>
      <c r="AZ14" s="11">
        <v>18500000</v>
      </c>
      <c r="BA14" s="7"/>
      <c r="BB14" s="10"/>
      <c r="BC14" s="10"/>
      <c r="BD14" s="10"/>
      <c r="BE14" s="10"/>
      <c r="BF14" s="8"/>
      <c r="BG14" s="6">
        <f t="shared" si="7"/>
        <v>0</v>
      </c>
      <c r="BH14" s="12">
        <f t="shared" si="3"/>
        <v>0</v>
      </c>
      <c r="BI14" s="5" t="s">
        <v>81</v>
      </c>
      <c r="BJ14" s="13" t="s">
        <v>94</v>
      </c>
      <c r="BK14" s="4" t="s">
        <v>83</v>
      </c>
      <c r="BL14" s="4" t="s">
        <v>84</v>
      </c>
      <c r="BM14" s="9">
        <f t="shared" si="8"/>
        <v>500</v>
      </c>
      <c r="BN14" s="14">
        <f t="shared" si="9"/>
        <v>33.333333333333336</v>
      </c>
      <c r="BO14" s="15">
        <v>0.5</v>
      </c>
      <c r="CC14" s="4">
        <v>1</v>
      </c>
    </row>
    <row r="15" spans="1:81" x14ac:dyDescent="0.3">
      <c r="A15" s="70">
        <f>IF(B15="","",SUBTOTAL(2,CC$7:CD15))</f>
        <v>9</v>
      </c>
      <c r="B15" s="71" t="s">
        <v>124</v>
      </c>
      <c r="C15" s="70" t="s">
        <v>73</v>
      </c>
      <c r="D15" s="70" t="s">
        <v>74</v>
      </c>
      <c r="E15" s="70" t="s">
        <v>99</v>
      </c>
      <c r="F15" s="70" t="s">
        <v>95</v>
      </c>
      <c r="G15" s="70" t="s">
        <v>125</v>
      </c>
      <c r="H15" s="70" t="s">
        <v>125</v>
      </c>
      <c r="I15" s="70" t="s">
        <v>126</v>
      </c>
      <c r="J15" s="72">
        <v>5</v>
      </c>
      <c r="K15" s="70">
        <v>987136</v>
      </c>
      <c r="L15" s="70">
        <v>1946642</v>
      </c>
      <c r="M15" s="70" t="s">
        <v>75</v>
      </c>
      <c r="N15" s="70" t="s">
        <v>76</v>
      </c>
      <c r="O15" s="70" t="s">
        <v>77</v>
      </c>
      <c r="P15" s="70" t="s">
        <v>86</v>
      </c>
      <c r="Q15" s="70"/>
      <c r="R15" s="70" t="s">
        <v>78</v>
      </c>
      <c r="S15" s="70" t="s">
        <v>79</v>
      </c>
      <c r="T15" s="70"/>
      <c r="U15" s="70" t="s">
        <v>80</v>
      </c>
      <c r="V15" s="70"/>
      <c r="W15" s="70"/>
      <c r="X15" s="70"/>
      <c r="Y15" s="70"/>
      <c r="Z15" s="70">
        <v>800</v>
      </c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6">
        <v>20000000</v>
      </c>
      <c r="AT15" s="6">
        <v>3857000</v>
      </c>
      <c r="AU15" s="6">
        <v>16143000</v>
      </c>
      <c r="AV15" s="73" t="s">
        <v>201</v>
      </c>
      <c r="AW15" s="6">
        <f t="shared" ref="AW15:AW23" si="10">SUM(AX15:AZ15)</f>
        <v>20000000</v>
      </c>
      <c r="AX15" s="9">
        <v>6000000</v>
      </c>
      <c r="AY15" s="10">
        <v>6000000</v>
      </c>
      <c r="AZ15" s="11">
        <v>8000000</v>
      </c>
      <c r="BA15" s="7"/>
      <c r="BB15" s="10"/>
      <c r="BC15" s="10"/>
      <c r="BD15" s="10"/>
      <c r="BE15" s="10"/>
      <c r="BF15" s="8"/>
      <c r="BG15" s="6">
        <f t="shared" ref="BG15:BG23" si="11">SUM(BB15:BF15)</f>
        <v>0</v>
      </c>
      <c r="BH15" s="12">
        <f t="shared" si="3"/>
        <v>0</v>
      </c>
      <c r="BI15" s="5" t="s">
        <v>81</v>
      </c>
      <c r="BJ15" s="13" t="s">
        <v>87</v>
      </c>
      <c r="BK15" s="4" t="s">
        <v>83</v>
      </c>
      <c r="BL15" s="4" t="s">
        <v>84</v>
      </c>
      <c r="BM15" s="9">
        <f>X15+Z15+AE15+AH15+AK15+AL15</f>
        <v>800</v>
      </c>
      <c r="BN15" s="14">
        <f t="shared" ref="BN15:BN23" si="12">BM15/15</f>
        <v>53.333333333333336</v>
      </c>
      <c r="BO15" s="15">
        <v>0.66666666666666663</v>
      </c>
      <c r="CC15" s="4">
        <v>1</v>
      </c>
    </row>
    <row r="16" spans="1:81" x14ac:dyDescent="0.3">
      <c r="A16" s="74">
        <f>IF(B16="","",SUBTOTAL(2,CC$7:CD16))</f>
        <v>10</v>
      </c>
      <c r="B16" s="75" t="s">
        <v>127</v>
      </c>
      <c r="C16" s="74" t="s">
        <v>73</v>
      </c>
      <c r="D16" s="74" t="s">
        <v>74</v>
      </c>
      <c r="E16" s="74" t="s">
        <v>99</v>
      </c>
      <c r="F16" s="74" t="s">
        <v>95</v>
      </c>
      <c r="G16" s="74" t="s">
        <v>128</v>
      </c>
      <c r="H16" s="74" t="s">
        <v>129</v>
      </c>
      <c r="I16" s="74" t="s">
        <v>126</v>
      </c>
      <c r="J16" s="76">
        <v>5</v>
      </c>
      <c r="K16" s="74">
        <v>432900</v>
      </c>
      <c r="L16" s="74">
        <v>1885500</v>
      </c>
      <c r="M16" s="74" t="s">
        <v>75</v>
      </c>
      <c r="N16" s="74" t="s">
        <v>76</v>
      </c>
      <c r="O16" s="74" t="s">
        <v>77</v>
      </c>
      <c r="P16" s="74" t="s">
        <v>86</v>
      </c>
      <c r="Q16" s="74"/>
      <c r="R16" s="74" t="s">
        <v>78</v>
      </c>
      <c r="S16" s="74" t="s">
        <v>79</v>
      </c>
      <c r="T16" s="74"/>
      <c r="U16" s="74" t="s">
        <v>80</v>
      </c>
      <c r="V16" s="74"/>
      <c r="W16" s="74"/>
      <c r="X16" s="74"/>
      <c r="Y16" s="74">
        <v>1.87</v>
      </c>
      <c r="Z16" s="74">
        <v>1800</v>
      </c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37">
        <v>40000000</v>
      </c>
      <c r="AT16" s="37"/>
      <c r="AU16" s="37">
        <v>40000000</v>
      </c>
      <c r="AV16" s="77" t="s">
        <v>212</v>
      </c>
      <c r="AW16" s="6">
        <f t="shared" si="10"/>
        <v>40000000</v>
      </c>
      <c r="AX16" s="9">
        <v>6000000</v>
      </c>
      <c r="AY16" s="10">
        <v>24000000</v>
      </c>
      <c r="AZ16" s="11">
        <v>10000000</v>
      </c>
      <c r="BA16" s="7"/>
      <c r="BB16" s="10"/>
      <c r="BC16" s="10"/>
      <c r="BD16" s="10"/>
      <c r="BE16" s="10"/>
      <c r="BF16" s="8"/>
      <c r="BG16" s="6">
        <f t="shared" si="11"/>
        <v>0</v>
      </c>
      <c r="BH16" s="12">
        <f t="shared" ref="BH16:BH17" si="13">AS16-AW16-BA16-BB16-BC16-BD16-BE16-BF16</f>
        <v>0</v>
      </c>
      <c r="BI16" s="5" t="s">
        <v>81</v>
      </c>
      <c r="BJ16" s="13" t="s">
        <v>93</v>
      </c>
      <c r="BK16" s="4" t="s">
        <v>83</v>
      </c>
      <c r="BL16" s="4" t="s">
        <v>84</v>
      </c>
      <c r="BM16" s="9">
        <f t="shared" ref="BM16:BM17" si="14">X16+Z16+AE16+AH16+AK16+AL16</f>
        <v>1800</v>
      </c>
      <c r="BN16" s="14">
        <f t="shared" si="12"/>
        <v>120</v>
      </c>
      <c r="BO16" s="15">
        <v>1.87</v>
      </c>
      <c r="CC16" s="4">
        <v>1</v>
      </c>
    </row>
    <row r="17" spans="1:81" x14ac:dyDescent="0.3">
      <c r="A17" s="74">
        <f>IF(B17="","",SUBTOTAL(2,CC$7:CD17))</f>
        <v>11</v>
      </c>
      <c r="B17" s="75" t="s">
        <v>130</v>
      </c>
      <c r="C17" s="74" t="s">
        <v>73</v>
      </c>
      <c r="D17" s="74" t="s">
        <v>90</v>
      </c>
      <c r="E17" s="74" t="s">
        <v>99</v>
      </c>
      <c r="F17" s="78" t="s">
        <v>95</v>
      </c>
      <c r="G17" s="74" t="s">
        <v>131</v>
      </c>
      <c r="H17" s="74" t="s">
        <v>132</v>
      </c>
      <c r="I17" s="74" t="s">
        <v>126</v>
      </c>
      <c r="J17" s="76">
        <v>5</v>
      </c>
      <c r="K17" s="74">
        <v>17.166</v>
      </c>
      <c r="L17" s="74">
        <v>104.3126</v>
      </c>
      <c r="M17" s="74" t="s">
        <v>91</v>
      </c>
      <c r="N17" s="74" t="s">
        <v>92</v>
      </c>
      <c r="O17" s="74" t="s">
        <v>77</v>
      </c>
      <c r="P17" s="74" t="s">
        <v>86</v>
      </c>
      <c r="Q17" s="74"/>
      <c r="R17" s="74" t="s">
        <v>78</v>
      </c>
      <c r="S17" s="74" t="s">
        <v>79</v>
      </c>
      <c r="T17" s="74"/>
      <c r="U17" s="74" t="s">
        <v>80</v>
      </c>
      <c r="V17" s="74">
        <v>0.35</v>
      </c>
      <c r="W17" s="74"/>
      <c r="X17" s="74">
        <v>100</v>
      </c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37">
        <v>30000000</v>
      </c>
      <c r="AT17" s="37"/>
      <c r="AU17" s="37">
        <v>30000000</v>
      </c>
      <c r="AV17" s="77" t="s">
        <v>212</v>
      </c>
      <c r="AW17" s="6">
        <f t="shared" si="10"/>
        <v>30000000</v>
      </c>
      <c r="AX17" s="9"/>
      <c r="AY17" s="10">
        <v>15000000</v>
      </c>
      <c r="AZ17" s="11">
        <v>15000000</v>
      </c>
      <c r="BA17" s="7"/>
      <c r="BB17" s="10"/>
      <c r="BC17" s="10"/>
      <c r="BD17" s="10"/>
      <c r="BE17" s="10"/>
      <c r="BF17" s="8"/>
      <c r="BG17" s="6">
        <f t="shared" si="11"/>
        <v>0</v>
      </c>
      <c r="BH17" s="12">
        <f t="shared" si="13"/>
        <v>0</v>
      </c>
      <c r="BI17" s="5" t="s">
        <v>81</v>
      </c>
      <c r="BJ17" s="13" t="s">
        <v>94</v>
      </c>
      <c r="BK17" s="4" t="s">
        <v>83</v>
      </c>
      <c r="BL17" s="4" t="s">
        <v>84</v>
      </c>
      <c r="BM17" s="9">
        <f t="shared" si="14"/>
        <v>100</v>
      </c>
      <c r="BN17" s="14">
        <f t="shared" si="12"/>
        <v>6.666666666666667</v>
      </c>
      <c r="BO17" s="15">
        <v>0.35</v>
      </c>
      <c r="CC17" s="4">
        <v>1</v>
      </c>
    </row>
    <row r="18" spans="1:81" x14ac:dyDescent="0.3">
      <c r="A18" s="70">
        <f>IF(B18="","",SUBTOTAL(2,CC$7:CD18))</f>
        <v>12</v>
      </c>
      <c r="B18" s="71" t="s">
        <v>133</v>
      </c>
      <c r="C18" s="70" t="s">
        <v>73</v>
      </c>
      <c r="D18" s="70" t="s">
        <v>90</v>
      </c>
      <c r="E18" s="70" t="s">
        <v>99</v>
      </c>
      <c r="F18" s="70" t="s">
        <v>95</v>
      </c>
      <c r="G18" s="70" t="s">
        <v>134</v>
      </c>
      <c r="H18" s="70" t="s">
        <v>135</v>
      </c>
      <c r="I18" s="70" t="s">
        <v>126</v>
      </c>
      <c r="J18" s="72">
        <v>5</v>
      </c>
      <c r="K18" s="70">
        <v>1003106</v>
      </c>
      <c r="L18" s="70">
        <v>1894163</v>
      </c>
      <c r="M18" s="70" t="s">
        <v>91</v>
      </c>
      <c r="N18" s="70" t="s">
        <v>92</v>
      </c>
      <c r="O18" s="70" t="s">
        <v>77</v>
      </c>
      <c r="P18" s="70" t="s">
        <v>86</v>
      </c>
      <c r="Q18" s="70"/>
      <c r="R18" s="70" t="s">
        <v>78</v>
      </c>
      <c r="S18" s="70" t="s">
        <v>79</v>
      </c>
      <c r="T18" s="70"/>
      <c r="U18" s="70" t="s">
        <v>80</v>
      </c>
      <c r="V18" s="70">
        <v>1</v>
      </c>
      <c r="W18" s="70"/>
      <c r="X18" s="70">
        <v>300</v>
      </c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6">
        <v>30000000</v>
      </c>
      <c r="AT18" s="6">
        <v>0</v>
      </c>
      <c r="AU18" s="6">
        <v>30000000</v>
      </c>
      <c r="AV18" s="73" t="s">
        <v>202</v>
      </c>
      <c r="AW18" s="6">
        <f t="shared" si="10"/>
        <v>30000000</v>
      </c>
      <c r="AX18" s="9">
        <v>5000000</v>
      </c>
      <c r="AY18" s="10">
        <v>18000000</v>
      </c>
      <c r="AZ18" s="11">
        <v>7000000</v>
      </c>
      <c r="BA18" s="7"/>
      <c r="BB18" s="10"/>
      <c r="BC18" s="10"/>
      <c r="BD18" s="10"/>
      <c r="BE18" s="10"/>
      <c r="BF18" s="8"/>
      <c r="BG18" s="6">
        <f t="shared" si="11"/>
        <v>0</v>
      </c>
      <c r="BH18" s="12">
        <f t="shared" ref="BH18:BH45" si="15">AS18-AW18-BA18-BB18-BC18-BD18-BE18-BF18</f>
        <v>0</v>
      </c>
      <c r="BI18" s="5" t="s">
        <v>81</v>
      </c>
      <c r="BJ18" s="13" t="s">
        <v>94</v>
      </c>
      <c r="BK18" s="4" t="s">
        <v>83</v>
      </c>
      <c r="BL18" s="4" t="s">
        <v>84</v>
      </c>
      <c r="BM18" s="9">
        <f t="shared" ref="BM18:BM23" si="16">X18+Z18+AE18+AH18+AK18+AL18</f>
        <v>300</v>
      </c>
      <c r="BN18" s="14">
        <f t="shared" si="12"/>
        <v>20</v>
      </c>
      <c r="BO18" s="15">
        <v>1</v>
      </c>
      <c r="CC18" s="4">
        <v>1</v>
      </c>
    </row>
    <row r="19" spans="1:81" x14ac:dyDescent="0.3">
      <c r="A19" s="70">
        <f>IF(B19="","",SUBTOTAL(2,CC$7:CD19))</f>
        <v>13</v>
      </c>
      <c r="B19" s="71" t="s">
        <v>136</v>
      </c>
      <c r="C19" s="70" t="s">
        <v>73</v>
      </c>
      <c r="D19" s="70" t="s">
        <v>90</v>
      </c>
      <c r="E19" s="70" t="s">
        <v>99</v>
      </c>
      <c r="F19" s="70" t="s">
        <v>95</v>
      </c>
      <c r="G19" s="70" t="s">
        <v>137</v>
      </c>
      <c r="H19" s="70" t="s">
        <v>138</v>
      </c>
      <c r="I19" s="70" t="s">
        <v>126</v>
      </c>
      <c r="J19" s="72">
        <v>5</v>
      </c>
      <c r="K19" s="70">
        <v>994726</v>
      </c>
      <c r="L19" s="70">
        <v>1980037</v>
      </c>
      <c r="M19" s="70" t="s">
        <v>91</v>
      </c>
      <c r="N19" s="70" t="s">
        <v>92</v>
      </c>
      <c r="O19" s="70" t="s">
        <v>77</v>
      </c>
      <c r="P19" s="70" t="s">
        <v>86</v>
      </c>
      <c r="Q19" s="70"/>
      <c r="R19" s="70" t="s">
        <v>78</v>
      </c>
      <c r="S19" s="70" t="s">
        <v>79</v>
      </c>
      <c r="T19" s="70"/>
      <c r="U19" s="70" t="s">
        <v>80</v>
      </c>
      <c r="V19" s="70">
        <v>1.66</v>
      </c>
      <c r="W19" s="70"/>
      <c r="X19" s="70">
        <v>100</v>
      </c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6">
        <v>50000000</v>
      </c>
      <c r="AT19" s="6">
        <v>0</v>
      </c>
      <c r="AU19" s="6">
        <v>50000000</v>
      </c>
      <c r="AV19" s="73" t="s">
        <v>206</v>
      </c>
      <c r="AW19" s="6">
        <f t="shared" si="10"/>
        <v>50000000</v>
      </c>
      <c r="AX19" s="9">
        <v>3000000</v>
      </c>
      <c r="AY19" s="10">
        <v>35000000</v>
      </c>
      <c r="AZ19" s="11">
        <v>12000000</v>
      </c>
      <c r="BA19" s="7"/>
      <c r="BB19" s="10"/>
      <c r="BC19" s="10"/>
      <c r="BD19" s="10"/>
      <c r="BE19" s="10"/>
      <c r="BF19" s="8"/>
      <c r="BG19" s="6">
        <f t="shared" si="11"/>
        <v>0</v>
      </c>
      <c r="BH19" s="12">
        <f t="shared" si="15"/>
        <v>0</v>
      </c>
      <c r="BI19" s="5" t="s">
        <v>81</v>
      </c>
      <c r="BJ19" s="13" t="s">
        <v>94</v>
      </c>
      <c r="BK19" s="4" t="s">
        <v>83</v>
      </c>
      <c r="BL19" s="4" t="s">
        <v>84</v>
      </c>
      <c r="BM19" s="9">
        <f t="shared" si="16"/>
        <v>100</v>
      </c>
      <c r="BN19" s="14">
        <f t="shared" si="12"/>
        <v>6.666666666666667</v>
      </c>
      <c r="BO19" s="11">
        <v>1.66</v>
      </c>
      <c r="CC19" s="4">
        <v>1</v>
      </c>
    </row>
    <row r="20" spans="1:81" x14ac:dyDescent="0.3">
      <c r="A20" s="70">
        <f>IF(B20="","",SUBTOTAL(2,CC$7:CD20))</f>
        <v>14</v>
      </c>
      <c r="B20" s="71" t="s">
        <v>139</v>
      </c>
      <c r="C20" s="70" t="s">
        <v>73</v>
      </c>
      <c r="D20" s="70" t="s">
        <v>90</v>
      </c>
      <c r="E20" s="70" t="s">
        <v>99</v>
      </c>
      <c r="F20" s="70" t="s">
        <v>95</v>
      </c>
      <c r="G20" s="70" t="s">
        <v>140</v>
      </c>
      <c r="H20" s="70" t="s">
        <v>141</v>
      </c>
      <c r="I20" s="70" t="s">
        <v>126</v>
      </c>
      <c r="J20" s="72">
        <v>5</v>
      </c>
      <c r="K20" s="70">
        <v>1004133</v>
      </c>
      <c r="L20" s="70">
        <v>1930759</v>
      </c>
      <c r="M20" s="70" t="s">
        <v>91</v>
      </c>
      <c r="N20" s="70" t="s">
        <v>92</v>
      </c>
      <c r="O20" s="70" t="s">
        <v>77</v>
      </c>
      <c r="P20" s="70" t="s">
        <v>86</v>
      </c>
      <c r="Q20" s="70"/>
      <c r="R20" s="70" t="s">
        <v>78</v>
      </c>
      <c r="S20" s="70" t="s">
        <v>79</v>
      </c>
      <c r="T20" s="70"/>
      <c r="U20" s="70" t="s">
        <v>80</v>
      </c>
      <c r="V20" s="70">
        <v>0.66</v>
      </c>
      <c r="W20" s="70"/>
      <c r="X20" s="70">
        <v>1050</v>
      </c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6">
        <v>20000000</v>
      </c>
      <c r="AT20" s="6">
        <v>18514000</v>
      </c>
      <c r="AU20" s="6">
        <v>1486000</v>
      </c>
      <c r="AV20" s="73" t="s">
        <v>203</v>
      </c>
      <c r="AW20" s="6">
        <f t="shared" si="10"/>
        <v>20000000</v>
      </c>
      <c r="AX20" s="9">
        <v>6000000</v>
      </c>
      <c r="AY20" s="10">
        <v>6000000</v>
      </c>
      <c r="AZ20" s="11">
        <v>8000000</v>
      </c>
      <c r="BA20" s="7"/>
      <c r="BB20" s="10"/>
      <c r="BC20" s="10"/>
      <c r="BD20" s="10"/>
      <c r="BE20" s="10"/>
      <c r="BF20" s="8"/>
      <c r="BG20" s="6">
        <f t="shared" si="11"/>
        <v>0</v>
      </c>
      <c r="BH20" s="12">
        <f t="shared" si="15"/>
        <v>0</v>
      </c>
      <c r="BI20" s="5" t="s">
        <v>81</v>
      </c>
      <c r="BJ20" s="13" t="s">
        <v>94</v>
      </c>
      <c r="BK20" s="4" t="s">
        <v>83</v>
      </c>
      <c r="BL20" s="4" t="s">
        <v>84</v>
      </c>
      <c r="BM20" s="9">
        <f t="shared" si="16"/>
        <v>1050</v>
      </c>
      <c r="BN20" s="14">
        <f t="shared" si="12"/>
        <v>70</v>
      </c>
      <c r="BO20" s="15">
        <v>0.66</v>
      </c>
      <c r="CC20" s="4">
        <v>1</v>
      </c>
    </row>
    <row r="21" spans="1:81" x14ac:dyDescent="0.3">
      <c r="A21" s="70">
        <f>IF(B21="","",SUBTOTAL(2,CC$7:CD21))</f>
        <v>15</v>
      </c>
      <c r="B21" s="71" t="s">
        <v>142</v>
      </c>
      <c r="C21" s="70" t="s">
        <v>73</v>
      </c>
      <c r="D21" s="70" t="s">
        <v>90</v>
      </c>
      <c r="E21" s="70" t="s">
        <v>99</v>
      </c>
      <c r="F21" s="70" t="s">
        <v>95</v>
      </c>
      <c r="G21" s="70" t="s">
        <v>140</v>
      </c>
      <c r="H21" s="70" t="s">
        <v>141</v>
      </c>
      <c r="I21" s="70" t="s">
        <v>126</v>
      </c>
      <c r="J21" s="72">
        <v>5</v>
      </c>
      <c r="K21" s="70">
        <v>370609</v>
      </c>
      <c r="L21" s="70">
        <v>1927271</v>
      </c>
      <c r="M21" s="70" t="s">
        <v>75</v>
      </c>
      <c r="N21" s="70" t="s">
        <v>76</v>
      </c>
      <c r="O21" s="70" t="s">
        <v>77</v>
      </c>
      <c r="P21" s="70"/>
      <c r="Q21" s="70"/>
      <c r="R21" s="70" t="s">
        <v>78</v>
      </c>
      <c r="S21" s="70" t="s">
        <v>79</v>
      </c>
      <c r="T21" s="70"/>
      <c r="U21" s="70" t="s">
        <v>80</v>
      </c>
      <c r="V21" s="70">
        <v>0.85</v>
      </c>
      <c r="W21" s="70"/>
      <c r="X21" s="70">
        <v>1275</v>
      </c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6">
        <v>20000000</v>
      </c>
      <c r="AT21" s="6">
        <v>18360000</v>
      </c>
      <c r="AU21" s="6">
        <v>1640000</v>
      </c>
      <c r="AV21" s="73" t="s">
        <v>203</v>
      </c>
      <c r="AW21" s="6">
        <f t="shared" si="10"/>
        <v>20000000</v>
      </c>
      <c r="AX21" s="9"/>
      <c r="AY21" s="10">
        <v>10000000</v>
      </c>
      <c r="AZ21" s="11">
        <v>10000000</v>
      </c>
      <c r="BA21" s="7"/>
      <c r="BB21" s="10"/>
      <c r="BC21" s="10"/>
      <c r="BD21" s="10"/>
      <c r="BE21" s="10"/>
      <c r="BF21" s="8"/>
      <c r="BG21" s="6">
        <f t="shared" si="11"/>
        <v>0</v>
      </c>
      <c r="BH21" s="12">
        <f t="shared" si="15"/>
        <v>0</v>
      </c>
      <c r="BI21" s="5" t="s">
        <v>81</v>
      </c>
      <c r="BJ21" s="13" t="s">
        <v>94</v>
      </c>
      <c r="BK21" s="4" t="s">
        <v>83</v>
      </c>
      <c r="BL21" s="4" t="s">
        <v>84</v>
      </c>
      <c r="BM21" s="9">
        <f t="shared" si="16"/>
        <v>1275</v>
      </c>
      <c r="BN21" s="14">
        <f t="shared" si="12"/>
        <v>85</v>
      </c>
      <c r="BO21" s="15">
        <v>0.85</v>
      </c>
      <c r="CC21" s="4">
        <v>1</v>
      </c>
    </row>
    <row r="22" spans="1:81" x14ac:dyDescent="0.3">
      <c r="A22" s="70">
        <f>IF(B22="","",SUBTOTAL(2,CC$7:CD22))</f>
        <v>16</v>
      </c>
      <c r="B22" s="71" t="s">
        <v>143</v>
      </c>
      <c r="C22" s="70" t="s">
        <v>73</v>
      </c>
      <c r="D22" s="70" t="s">
        <v>74</v>
      </c>
      <c r="E22" s="70" t="s">
        <v>99</v>
      </c>
      <c r="F22" s="70" t="s">
        <v>95</v>
      </c>
      <c r="G22" s="70" t="s">
        <v>144</v>
      </c>
      <c r="H22" s="70" t="s">
        <v>141</v>
      </c>
      <c r="I22" s="70" t="s">
        <v>126</v>
      </c>
      <c r="J22" s="72">
        <v>5</v>
      </c>
      <c r="K22" s="70">
        <v>1013585</v>
      </c>
      <c r="L22" s="70">
        <v>1932132</v>
      </c>
      <c r="M22" s="70" t="s">
        <v>75</v>
      </c>
      <c r="N22" s="70" t="s">
        <v>76</v>
      </c>
      <c r="O22" s="70" t="s">
        <v>77</v>
      </c>
      <c r="P22" s="70" t="s">
        <v>86</v>
      </c>
      <c r="Q22" s="70"/>
      <c r="R22" s="70" t="s">
        <v>78</v>
      </c>
      <c r="S22" s="70" t="s">
        <v>79</v>
      </c>
      <c r="T22" s="70"/>
      <c r="U22" s="70" t="s">
        <v>80</v>
      </c>
      <c r="V22" s="70"/>
      <c r="W22" s="70"/>
      <c r="X22" s="70"/>
      <c r="Y22" s="70"/>
      <c r="Z22" s="70">
        <v>382</v>
      </c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6">
        <v>35000000</v>
      </c>
      <c r="AT22" s="6">
        <v>0</v>
      </c>
      <c r="AU22" s="6">
        <v>35000000</v>
      </c>
      <c r="AV22" s="73" t="s">
        <v>206</v>
      </c>
      <c r="AW22" s="6">
        <f t="shared" si="10"/>
        <v>35000000</v>
      </c>
      <c r="AX22" s="9">
        <v>2000000</v>
      </c>
      <c r="AY22" s="10">
        <v>27000000</v>
      </c>
      <c r="AZ22" s="11">
        <v>6000000</v>
      </c>
      <c r="BA22" s="7"/>
      <c r="BB22" s="10"/>
      <c r="BC22" s="10"/>
      <c r="BD22" s="10"/>
      <c r="BE22" s="10"/>
      <c r="BF22" s="8"/>
      <c r="BG22" s="6">
        <f t="shared" si="11"/>
        <v>0</v>
      </c>
      <c r="BH22" s="12">
        <f t="shared" si="15"/>
        <v>0</v>
      </c>
      <c r="BI22" s="5" t="s">
        <v>81</v>
      </c>
      <c r="BJ22" s="13" t="s">
        <v>93</v>
      </c>
      <c r="BK22" s="4" t="s">
        <v>83</v>
      </c>
      <c r="BL22" s="4" t="s">
        <v>84</v>
      </c>
      <c r="BM22" s="9">
        <f t="shared" si="16"/>
        <v>382</v>
      </c>
      <c r="BN22" s="14">
        <f t="shared" si="12"/>
        <v>25.466666666666665</v>
      </c>
      <c r="BO22" s="15">
        <v>0.31833333333333336</v>
      </c>
      <c r="CC22" s="4">
        <v>1</v>
      </c>
    </row>
    <row r="23" spans="1:81" x14ac:dyDescent="0.3">
      <c r="A23" s="70">
        <f>IF(B23="","",SUBTOTAL(2,CC$7:CD23))</f>
        <v>17</v>
      </c>
      <c r="B23" s="71" t="s">
        <v>145</v>
      </c>
      <c r="C23" s="70" t="s">
        <v>73</v>
      </c>
      <c r="D23" s="70" t="s">
        <v>90</v>
      </c>
      <c r="E23" s="70" t="s">
        <v>99</v>
      </c>
      <c r="F23" s="70" t="s">
        <v>95</v>
      </c>
      <c r="G23" s="70" t="s">
        <v>146</v>
      </c>
      <c r="H23" s="70" t="s">
        <v>147</v>
      </c>
      <c r="I23" s="70" t="s">
        <v>126</v>
      </c>
      <c r="J23" s="72">
        <v>5</v>
      </c>
      <c r="K23" s="70">
        <v>1035781</v>
      </c>
      <c r="L23" s="70">
        <v>1962183</v>
      </c>
      <c r="M23" s="70" t="s">
        <v>91</v>
      </c>
      <c r="N23" s="70" t="s">
        <v>92</v>
      </c>
      <c r="O23" s="70" t="s">
        <v>77</v>
      </c>
      <c r="P23" s="70" t="s">
        <v>86</v>
      </c>
      <c r="Q23" s="70"/>
      <c r="R23" s="70" t="s">
        <v>78</v>
      </c>
      <c r="S23" s="70" t="s">
        <v>79</v>
      </c>
      <c r="T23" s="70"/>
      <c r="U23" s="70" t="s">
        <v>80</v>
      </c>
      <c r="V23" s="70">
        <v>1</v>
      </c>
      <c r="W23" s="70"/>
      <c r="X23" s="70">
        <v>350</v>
      </c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6">
        <v>30000000</v>
      </c>
      <c r="AT23" s="6">
        <v>0</v>
      </c>
      <c r="AU23" s="6">
        <v>30000000</v>
      </c>
      <c r="AV23" s="73" t="s">
        <v>206</v>
      </c>
      <c r="AW23" s="6">
        <f t="shared" si="10"/>
        <v>30000000</v>
      </c>
      <c r="AX23" s="9">
        <v>2000000</v>
      </c>
      <c r="AY23" s="10">
        <v>22000000</v>
      </c>
      <c r="AZ23" s="11">
        <v>6000000</v>
      </c>
      <c r="BA23" s="7"/>
      <c r="BB23" s="10"/>
      <c r="BC23" s="10"/>
      <c r="BD23" s="10"/>
      <c r="BE23" s="10"/>
      <c r="BF23" s="8"/>
      <c r="BG23" s="6">
        <f t="shared" si="11"/>
        <v>0</v>
      </c>
      <c r="BH23" s="12">
        <f t="shared" si="15"/>
        <v>0</v>
      </c>
      <c r="BI23" s="5" t="s">
        <v>81</v>
      </c>
      <c r="BJ23" s="13" t="s">
        <v>94</v>
      </c>
      <c r="BK23" s="4" t="s">
        <v>83</v>
      </c>
      <c r="BL23" s="4" t="s">
        <v>84</v>
      </c>
      <c r="BM23" s="9">
        <f t="shared" si="16"/>
        <v>350</v>
      </c>
      <c r="BN23" s="14">
        <f t="shared" si="12"/>
        <v>23.333333333333332</v>
      </c>
      <c r="BO23" s="15">
        <v>1</v>
      </c>
      <c r="CC23" s="4">
        <v>1</v>
      </c>
    </row>
    <row r="24" spans="1:81" x14ac:dyDescent="0.3">
      <c r="A24" s="70">
        <f>IF(B24="","",SUBTOTAL(2,CC$7:CD24))</f>
        <v>18</v>
      </c>
      <c r="B24" s="71" t="s">
        <v>148</v>
      </c>
      <c r="C24" s="70" t="s">
        <v>73</v>
      </c>
      <c r="D24" s="70" t="s">
        <v>90</v>
      </c>
      <c r="E24" s="70" t="s">
        <v>99</v>
      </c>
      <c r="F24" s="70" t="s">
        <v>95</v>
      </c>
      <c r="G24" s="70" t="s">
        <v>149</v>
      </c>
      <c r="H24" s="70" t="s">
        <v>85</v>
      </c>
      <c r="I24" s="70" t="s">
        <v>150</v>
      </c>
      <c r="J24" s="72">
        <v>5</v>
      </c>
      <c r="K24" s="70">
        <v>893196</v>
      </c>
      <c r="L24" s="70">
        <v>1972774</v>
      </c>
      <c r="M24" s="70" t="s">
        <v>91</v>
      </c>
      <c r="N24" s="70" t="s">
        <v>92</v>
      </c>
      <c r="O24" s="70" t="s">
        <v>77</v>
      </c>
      <c r="P24" s="70" t="s">
        <v>86</v>
      </c>
      <c r="Q24" s="70"/>
      <c r="R24" s="70" t="s">
        <v>78</v>
      </c>
      <c r="S24" s="70" t="s">
        <v>79</v>
      </c>
      <c r="T24" s="70"/>
      <c r="U24" s="70" t="s">
        <v>80</v>
      </c>
      <c r="V24" s="70">
        <v>3.26</v>
      </c>
      <c r="W24" s="70"/>
      <c r="X24" s="70">
        <v>1100</v>
      </c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6">
        <v>40000000</v>
      </c>
      <c r="AT24" s="6">
        <v>31000000</v>
      </c>
      <c r="AU24" s="6">
        <v>9000000</v>
      </c>
      <c r="AV24" s="73" t="s">
        <v>207</v>
      </c>
      <c r="AW24" s="6">
        <f t="shared" ref="AW24:AW43" si="17">SUM(AX24:AZ24)</f>
        <v>40000000</v>
      </c>
      <c r="AX24" s="9">
        <v>5000000</v>
      </c>
      <c r="AY24" s="10">
        <v>15000000</v>
      </c>
      <c r="AZ24" s="11">
        <v>20000000</v>
      </c>
      <c r="BA24" s="7"/>
      <c r="BB24" s="10"/>
      <c r="BC24" s="10"/>
      <c r="BD24" s="10"/>
      <c r="BE24" s="10"/>
      <c r="BF24" s="8"/>
      <c r="BG24" s="6">
        <f t="shared" ref="BG24:BG43" si="18">SUM(BB24:BF24)</f>
        <v>0</v>
      </c>
      <c r="BH24" s="12">
        <f t="shared" si="15"/>
        <v>0</v>
      </c>
      <c r="BI24" s="5" t="s">
        <v>81</v>
      </c>
      <c r="BJ24" s="13" t="s">
        <v>94</v>
      </c>
      <c r="BK24" s="4" t="s">
        <v>83</v>
      </c>
      <c r="BL24" s="4" t="s">
        <v>84</v>
      </c>
      <c r="BM24" s="9">
        <f t="shared" ref="BM24:BM43" si="19">X24+Z24+AE24+AH24+AK24+AL24</f>
        <v>1100</v>
      </c>
      <c r="BN24" s="14">
        <f t="shared" ref="BN24:BN43" si="20">BM24/15</f>
        <v>73.333333333333329</v>
      </c>
      <c r="BO24" s="11">
        <v>3.26</v>
      </c>
      <c r="CC24" s="4">
        <v>1</v>
      </c>
    </row>
    <row r="25" spans="1:81" x14ac:dyDescent="0.3">
      <c r="A25" s="70">
        <f>IF(B25="","",SUBTOTAL(2,CC$7:CD25))</f>
        <v>19</v>
      </c>
      <c r="B25" s="71" t="s">
        <v>151</v>
      </c>
      <c r="C25" s="70" t="s">
        <v>73</v>
      </c>
      <c r="D25" s="70" t="s">
        <v>74</v>
      </c>
      <c r="E25" s="70" t="s">
        <v>99</v>
      </c>
      <c r="F25" s="70" t="s">
        <v>95</v>
      </c>
      <c r="G25" s="70" t="s">
        <v>152</v>
      </c>
      <c r="H25" s="70" t="s">
        <v>85</v>
      </c>
      <c r="I25" s="70" t="s">
        <v>150</v>
      </c>
      <c r="J25" s="72">
        <v>5</v>
      </c>
      <c r="K25" s="70">
        <v>905564</v>
      </c>
      <c r="L25" s="70">
        <v>1988254</v>
      </c>
      <c r="M25" s="70" t="s">
        <v>75</v>
      </c>
      <c r="N25" s="70" t="s">
        <v>76</v>
      </c>
      <c r="O25" s="70" t="s">
        <v>77</v>
      </c>
      <c r="P25" s="70" t="s">
        <v>86</v>
      </c>
      <c r="Q25" s="70"/>
      <c r="R25" s="70" t="s">
        <v>78</v>
      </c>
      <c r="S25" s="70" t="s">
        <v>79</v>
      </c>
      <c r="T25" s="70"/>
      <c r="U25" s="70" t="s">
        <v>80</v>
      </c>
      <c r="V25" s="70"/>
      <c r="W25" s="70"/>
      <c r="X25" s="70"/>
      <c r="Y25" s="70"/>
      <c r="Z25" s="70">
        <v>1452</v>
      </c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6">
        <v>35000000</v>
      </c>
      <c r="AT25" s="6">
        <v>16000000</v>
      </c>
      <c r="AU25" s="6">
        <v>19000000</v>
      </c>
      <c r="AV25" s="73" t="s">
        <v>207</v>
      </c>
      <c r="AW25" s="6">
        <f t="shared" si="17"/>
        <v>35000000</v>
      </c>
      <c r="AX25" s="9">
        <v>5000000</v>
      </c>
      <c r="AY25" s="10">
        <v>12000000</v>
      </c>
      <c r="AZ25" s="11">
        <v>18000000</v>
      </c>
      <c r="BA25" s="7"/>
      <c r="BB25" s="10"/>
      <c r="BC25" s="10"/>
      <c r="BD25" s="10"/>
      <c r="BE25" s="10"/>
      <c r="BF25" s="8"/>
      <c r="BG25" s="6">
        <f t="shared" si="18"/>
        <v>0</v>
      </c>
      <c r="BH25" s="12">
        <f t="shared" si="15"/>
        <v>0</v>
      </c>
      <c r="BI25" s="5" t="s">
        <v>81</v>
      </c>
      <c r="BJ25" s="13" t="s">
        <v>93</v>
      </c>
      <c r="BK25" s="4" t="s">
        <v>83</v>
      </c>
      <c r="BL25" s="4" t="s">
        <v>84</v>
      </c>
      <c r="BM25" s="9">
        <f t="shared" si="19"/>
        <v>1452</v>
      </c>
      <c r="BN25" s="14">
        <f t="shared" si="20"/>
        <v>96.8</v>
      </c>
      <c r="BO25" s="15">
        <v>1.21</v>
      </c>
      <c r="CC25" s="4">
        <v>1</v>
      </c>
    </row>
    <row r="26" spans="1:81" x14ac:dyDescent="0.3">
      <c r="A26" s="70">
        <f>IF(B26="","",SUBTOTAL(2,CC$7:CD26))</f>
        <v>20</v>
      </c>
      <c r="B26" s="71" t="s">
        <v>153</v>
      </c>
      <c r="C26" s="70" t="s">
        <v>73</v>
      </c>
      <c r="D26" s="70" t="s">
        <v>90</v>
      </c>
      <c r="E26" s="70" t="s">
        <v>99</v>
      </c>
      <c r="F26" s="70" t="s">
        <v>95</v>
      </c>
      <c r="G26" s="70" t="s">
        <v>154</v>
      </c>
      <c r="H26" s="70" t="s">
        <v>155</v>
      </c>
      <c r="I26" s="70" t="s">
        <v>150</v>
      </c>
      <c r="J26" s="72">
        <v>5</v>
      </c>
      <c r="K26" s="70">
        <v>928776</v>
      </c>
      <c r="L26" s="70">
        <v>1984364</v>
      </c>
      <c r="M26" s="70" t="s">
        <v>91</v>
      </c>
      <c r="N26" s="70" t="s">
        <v>92</v>
      </c>
      <c r="O26" s="70" t="s">
        <v>77</v>
      </c>
      <c r="P26" s="70" t="s">
        <v>86</v>
      </c>
      <c r="Q26" s="70"/>
      <c r="R26" s="70" t="s">
        <v>78</v>
      </c>
      <c r="S26" s="70" t="s">
        <v>79</v>
      </c>
      <c r="T26" s="70"/>
      <c r="U26" s="70" t="s">
        <v>80</v>
      </c>
      <c r="V26" s="70">
        <v>1.7</v>
      </c>
      <c r="W26" s="70"/>
      <c r="X26" s="70">
        <v>1400</v>
      </c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6">
        <v>20000000</v>
      </c>
      <c r="AT26" s="6">
        <v>16000000</v>
      </c>
      <c r="AU26" s="6">
        <v>4000000</v>
      </c>
      <c r="AV26" s="73" t="s">
        <v>207</v>
      </c>
      <c r="AW26" s="6">
        <f t="shared" si="17"/>
        <v>20000000</v>
      </c>
      <c r="AX26" s="9">
        <v>5000000</v>
      </c>
      <c r="AY26" s="10">
        <v>5000000</v>
      </c>
      <c r="AZ26" s="11">
        <v>10000000</v>
      </c>
      <c r="BA26" s="7"/>
      <c r="BB26" s="10"/>
      <c r="BC26" s="10"/>
      <c r="BD26" s="10"/>
      <c r="BE26" s="10"/>
      <c r="BF26" s="8"/>
      <c r="BG26" s="6">
        <f t="shared" si="18"/>
        <v>0</v>
      </c>
      <c r="BH26" s="12">
        <f t="shared" si="15"/>
        <v>0</v>
      </c>
      <c r="BI26" s="5" t="s">
        <v>81</v>
      </c>
      <c r="BJ26" s="13" t="s">
        <v>94</v>
      </c>
      <c r="BK26" s="4" t="s">
        <v>83</v>
      </c>
      <c r="BL26" s="4" t="s">
        <v>84</v>
      </c>
      <c r="BM26" s="9">
        <f t="shared" si="19"/>
        <v>1400</v>
      </c>
      <c r="BN26" s="14">
        <f t="shared" si="20"/>
        <v>93.333333333333329</v>
      </c>
      <c r="BO26" s="11">
        <v>1.7</v>
      </c>
      <c r="CC26" s="4">
        <v>1</v>
      </c>
    </row>
    <row r="27" spans="1:81" x14ac:dyDescent="0.3">
      <c r="A27" s="70">
        <f>IF(B27="","",SUBTOTAL(2,CC$7:CD27))</f>
        <v>21</v>
      </c>
      <c r="B27" s="71" t="s">
        <v>156</v>
      </c>
      <c r="C27" s="70" t="s">
        <v>73</v>
      </c>
      <c r="D27" s="70" t="s">
        <v>90</v>
      </c>
      <c r="E27" s="70" t="s">
        <v>99</v>
      </c>
      <c r="F27" s="70" t="s">
        <v>95</v>
      </c>
      <c r="G27" s="70" t="s">
        <v>157</v>
      </c>
      <c r="H27" s="70" t="s">
        <v>155</v>
      </c>
      <c r="I27" s="70" t="s">
        <v>150</v>
      </c>
      <c r="J27" s="72">
        <v>5</v>
      </c>
      <c r="K27" s="70">
        <v>934249</v>
      </c>
      <c r="L27" s="70">
        <v>1986626</v>
      </c>
      <c r="M27" s="70" t="s">
        <v>91</v>
      </c>
      <c r="N27" s="70" t="s">
        <v>92</v>
      </c>
      <c r="O27" s="70" t="s">
        <v>77</v>
      </c>
      <c r="P27" s="70" t="s">
        <v>86</v>
      </c>
      <c r="Q27" s="70"/>
      <c r="R27" s="70" t="s">
        <v>78</v>
      </c>
      <c r="S27" s="70" t="s">
        <v>79</v>
      </c>
      <c r="T27" s="70"/>
      <c r="U27" s="70" t="s">
        <v>80</v>
      </c>
      <c r="V27" s="70">
        <v>1.2</v>
      </c>
      <c r="W27" s="70"/>
      <c r="X27" s="70">
        <v>400</v>
      </c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6">
        <v>18000000</v>
      </c>
      <c r="AT27" s="6">
        <v>16000000</v>
      </c>
      <c r="AU27" s="6">
        <v>2000000</v>
      </c>
      <c r="AV27" s="73" t="s">
        <v>207</v>
      </c>
      <c r="AW27" s="6">
        <f t="shared" si="17"/>
        <v>18000000</v>
      </c>
      <c r="AX27" s="9">
        <v>3000000</v>
      </c>
      <c r="AY27" s="10">
        <v>5000000</v>
      </c>
      <c r="AZ27" s="11">
        <v>10000000</v>
      </c>
      <c r="BA27" s="7"/>
      <c r="BB27" s="10"/>
      <c r="BC27" s="10"/>
      <c r="BD27" s="10"/>
      <c r="BE27" s="10"/>
      <c r="BF27" s="8"/>
      <c r="BG27" s="6">
        <f t="shared" si="18"/>
        <v>0</v>
      </c>
      <c r="BH27" s="12">
        <f t="shared" si="15"/>
        <v>0</v>
      </c>
      <c r="BI27" s="5" t="s">
        <v>81</v>
      </c>
      <c r="BJ27" s="13" t="s">
        <v>94</v>
      </c>
      <c r="BK27" s="4" t="s">
        <v>83</v>
      </c>
      <c r="BL27" s="4" t="s">
        <v>84</v>
      </c>
      <c r="BM27" s="9">
        <f t="shared" si="19"/>
        <v>400</v>
      </c>
      <c r="BN27" s="14">
        <f t="shared" si="20"/>
        <v>26.666666666666668</v>
      </c>
      <c r="BO27" s="15">
        <v>1.2</v>
      </c>
      <c r="CC27" s="4">
        <v>1</v>
      </c>
    </row>
    <row r="28" spans="1:81" x14ac:dyDescent="0.3">
      <c r="A28" s="70">
        <f>IF(B28="","",SUBTOTAL(2,CC$7:CD28))</f>
        <v>22</v>
      </c>
      <c r="B28" s="71" t="s">
        <v>158</v>
      </c>
      <c r="C28" s="70" t="s">
        <v>73</v>
      </c>
      <c r="D28" s="70" t="s">
        <v>74</v>
      </c>
      <c r="E28" s="70" t="s">
        <v>99</v>
      </c>
      <c r="F28" s="70" t="s">
        <v>95</v>
      </c>
      <c r="G28" s="70" t="s">
        <v>159</v>
      </c>
      <c r="H28" s="70" t="s">
        <v>160</v>
      </c>
      <c r="I28" s="70" t="s">
        <v>150</v>
      </c>
      <c r="J28" s="72">
        <v>5</v>
      </c>
      <c r="K28" s="70">
        <v>235511</v>
      </c>
      <c r="L28" s="70">
        <v>1967682</v>
      </c>
      <c r="M28" s="70" t="s">
        <v>75</v>
      </c>
      <c r="N28" s="70" t="s">
        <v>76</v>
      </c>
      <c r="O28" s="70" t="s">
        <v>77</v>
      </c>
      <c r="P28" s="70"/>
      <c r="Q28" s="70"/>
      <c r="R28" s="70" t="s">
        <v>78</v>
      </c>
      <c r="S28" s="70" t="s">
        <v>79</v>
      </c>
      <c r="T28" s="70"/>
      <c r="U28" s="70" t="s">
        <v>80</v>
      </c>
      <c r="V28" s="70"/>
      <c r="W28" s="70"/>
      <c r="X28" s="70"/>
      <c r="Y28" s="70"/>
      <c r="Z28" s="70">
        <v>1000</v>
      </c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6">
        <v>39000000</v>
      </c>
      <c r="AT28" s="6">
        <v>33000000</v>
      </c>
      <c r="AU28" s="6">
        <v>6000000</v>
      </c>
      <c r="AV28" s="73" t="s">
        <v>207</v>
      </c>
      <c r="AW28" s="6">
        <f t="shared" si="17"/>
        <v>39000000</v>
      </c>
      <c r="AX28" s="9">
        <v>10000000</v>
      </c>
      <c r="AY28" s="10">
        <v>14000000</v>
      </c>
      <c r="AZ28" s="11">
        <v>15000000</v>
      </c>
      <c r="BA28" s="7"/>
      <c r="BB28" s="10"/>
      <c r="BC28" s="10"/>
      <c r="BD28" s="10"/>
      <c r="BE28" s="10"/>
      <c r="BF28" s="8"/>
      <c r="BG28" s="6">
        <f t="shared" si="18"/>
        <v>0</v>
      </c>
      <c r="BH28" s="12">
        <f t="shared" si="15"/>
        <v>0</v>
      </c>
      <c r="BI28" s="5" t="s">
        <v>81</v>
      </c>
      <c r="BJ28" s="13" t="s">
        <v>93</v>
      </c>
      <c r="BK28" s="4" t="s">
        <v>83</v>
      </c>
      <c r="BL28" s="4" t="s">
        <v>84</v>
      </c>
      <c r="BM28" s="9">
        <f t="shared" si="19"/>
        <v>1000</v>
      </c>
      <c r="BN28" s="14">
        <f t="shared" si="20"/>
        <v>66.666666666666671</v>
      </c>
      <c r="BO28" s="15">
        <v>0.83333333333333337</v>
      </c>
      <c r="CC28" s="4">
        <v>1</v>
      </c>
    </row>
    <row r="29" spans="1:81" x14ac:dyDescent="0.3">
      <c r="A29" s="70">
        <f>IF(B29="","",SUBTOTAL(2,CC$7:CD29))</f>
        <v>23</v>
      </c>
      <c r="B29" s="71" t="s">
        <v>161</v>
      </c>
      <c r="C29" s="70" t="s">
        <v>73</v>
      </c>
      <c r="D29" s="70" t="s">
        <v>90</v>
      </c>
      <c r="E29" s="70" t="s">
        <v>99</v>
      </c>
      <c r="F29" s="70" t="s">
        <v>95</v>
      </c>
      <c r="G29" s="70" t="s">
        <v>162</v>
      </c>
      <c r="H29" s="70" t="s">
        <v>163</v>
      </c>
      <c r="I29" s="70" t="s">
        <v>150</v>
      </c>
      <c r="J29" s="72">
        <v>5</v>
      </c>
      <c r="K29" s="70">
        <v>947190</v>
      </c>
      <c r="L29" s="70">
        <v>2021069</v>
      </c>
      <c r="M29" s="70" t="s">
        <v>91</v>
      </c>
      <c r="N29" s="70" t="s">
        <v>92</v>
      </c>
      <c r="O29" s="70" t="s">
        <v>77</v>
      </c>
      <c r="P29" s="70" t="s">
        <v>86</v>
      </c>
      <c r="Q29" s="70"/>
      <c r="R29" s="70" t="s">
        <v>78</v>
      </c>
      <c r="S29" s="70" t="s">
        <v>79</v>
      </c>
      <c r="T29" s="70"/>
      <c r="U29" s="70" t="s">
        <v>80</v>
      </c>
      <c r="V29" s="70">
        <v>1.67</v>
      </c>
      <c r="W29" s="70"/>
      <c r="X29" s="70">
        <v>600</v>
      </c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6">
        <v>15000000</v>
      </c>
      <c r="AT29" s="6">
        <v>13000000</v>
      </c>
      <c r="AU29" s="6">
        <v>2000000</v>
      </c>
      <c r="AV29" s="73" t="s">
        <v>207</v>
      </c>
      <c r="AW29" s="6">
        <f t="shared" si="17"/>
        <v>15000000</v>
      </c>
      <c r="AX29" s="9">
        <v>4000000</v>
      </c>
      <c r="AY29" s="10">
        <v>4000000</v>
      </c>
      <c r="AZ29" s="11">
        <v>7000000</v>
      </c>
      <c r="BA29" s="7"/>
      <c r="BB29" s="10"/>
      <c r="BC29" s="10"/>
      <c r="BD29" s="10"/>
      <c r="BE29" s="10"/>
      <c r="BF29" s="8"/>
      <c r="BG29" s="6">
        <f t="shared" si="18"/>
        <v>0</v>
      </c>
      <c r="BH29" s="12">
        <f t="shared" si="15"/>
        <v>0</v>
      </c>
      <c r="BI29" s="5" t="s">
        <v>81</v>
      </c>
      <c r="BJ29" s="13" t="s">
        <v>94</v>
      </c>
      <c r="BK29" s="4" t="s">
        <v>83</v>
      </c>
      <c r="BL29" s="4" t="s">
        <v>84</v>
      </c>
      <c r="BM29" s="9">
        <f t="shared" si="19"/>
        <v>600</v>
      </c>
      <c r="BN29" s="14">
        <f t="shared" si="20"/>
        <v>40</v>
      </c>
      <c r="BO29" s="11">
        <v>1.67</v>
      </c>
      <c r="CC29" s="4">
        <v>1</v>
      </c>
    </row>
    <row r="30" spans="1:81" x14ac:dyDescent="0.3">
      <c r="A30" s="70">
        <f>IF(B30="","",SUBTOTAL(2,CC$7:CD30))</f>
        <v>24</v>
      </c>
      <c r="B30" s="71" t="s">
        <v>164</v>
      </c>
      <c r="C30" s="70" t="s">
        <v>73</v>
      </c>
      <c r="D30" s="70" t="s">
        <v>90</v>
      </c>
      <c r="E30" s="70" t="s">
        <v>99</v>
      </c>
      <c r="F30" s="70" t="s">
        <v>95</v>
      </c>
      <c r="G30" s="70" t="s">
        <v>165</v>
      </c>
      <c r="H30" s="70" t="s">
        <v>166</v>
      </c>
      <c r="I30" s="70" t="s">
        <v>150</v>
      </c>
      <c r="J30" s="72">
        <v>5</v>
      </c>
      <c r="K30" s="70">
        <v>873360</v>
      </c>
      <c r="L30" s="70">
        <v>1984703</v>
      </c>
      <c r="M30" s="70" t="s">
        <v>91</v>
      </c>
      <c r="N30" s="70" t="s">
        <v>92</v>
      </c>
      <c r="O30" s="70" t="s">
        <v>77</v>
      </c>
      <c r="P30" s="70" t="s">
        <v>86</v>
      </c>
      <c r="Q30" s="70"/>
      <c r="R30" s="70" t="s">
        <v>78</v>
      </c>
      <c r="S30" s="70" t="s">
        <v>79</v>
      </c>
      <c r="T30" s="70"/>
      <c r="U30" s="70" t="s">
        <v>80</v>
      </c>
      <c r="V30" s="70">
        <v>1.03</v>
      </c>
      <c r="W30" s="70"/>
      <c r="X30" s="70">
        <v>200</v>
      </c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6">
        <v>15000000</v>
      </c>
      <c r="AT30" s="6">
        <v>13000000</v>
      </c>
      <c r="AU30" s="6">
        <v>2000000</v>
      </c>
      <c r="AV30" s="73" t="s">
        <v>207</v>
      </c>
      <c r="AW30" s="6">
        <f t="shared" si="17"/>
        <v>15000000</v>
      </c>
      <c r="AX30" s="9">
        <v>4000000</v>
      </c>
      <c r="AY30" s="10">
        <v>4000000</v>
      </c>
      <c r="AZ30" s="11">
        <v>7000000</v>
      </c>
      <c r="BA30" s="7"/>
      <c r="BB30" s="10"/>
      <c r="BC30" s="10"/>
      <c r="BD30" s="10"/>
      <c r="BE30" s="10"/>
      <c r="BF30" s="8"/>
      <c r="BG30" s="6">
        <f t="shared" si="18"/>
        <v>0</v>
      </c>
      <c r="BH30" s="12">
        <f t="shared" si="15"/>
        <v>0</v>
      </c>
      <c r="BI30" s="5" t="s">
        <v>81</v>
      </c>
      <c r="BJ30" s="13" t="s">
        <v>94</v>
      </c>
      <c r="BK30" s="4" t="s">
        <v>83</v>
      </c>
      <c r="BL30" s="4" t="s">
        <v>84</v>
      </c>
      <c r="BM30" s="9">
        <f t="shared" si="19"/>
        <v>200</v>
      </c>
      <c r="BN30" s="14">
        <f t="shared" si="20"/>
        <v>13.333333333333334</v>
      </c>
      <c r="BO30" s="15">
        <v>1.03</v>
      </c>
      <c r="CC30" s="4">
        <v>1</v>
      </c>
    </row>
    <row r="31" spans="1:81" x14ac:dyDescent="0.3">
      <c r="A31" s="70">
        <f>IF(B31="","",SUBTOTAL(2,CC$7:CD31))</f>
        <v>25</v>
      </c>
      <c r="B31" s="71" t="s">
        <v>123</v>
      </c>
      <c r="C31" s="70" t="s">
        <v>73</v>
      </c>
      <c r="D31" s="70" t="s">
        <v>74</v>
      </c>
      <c r="E31" s="70" t="s">
        <v>99</v>
      </c>
      <c r="F31" s="70" t="s">
        <v>95</v>
      </c>
      <c r="G31" s="70" t="s">
        <v>167</v>
      </c>
      <c r="H31" s="70" t="s">
        <v>168</v>
      </c>
      <c r="I31" s="70" t="s">
        <v>150</v>
      </c>
      <c r="J31" s="72">
        <v>5</v>
      </c>
      <c r="K31" s="70">
        <v>899225</v>
      </c>
      <c r="L31" s="70">
        <v>1954500</v>
      </c>
      <c r="M31" s="70" t="s">
        <v>75</v>
      </c>
      <c r="N31" s="70" t="s">
        <v>76</v>
      </c>
      <c r="O31" s="70" t="s">
        <v>77</v>
      </c>
      <c r="P31" s="70" t="s">
        <v>86</v>
      </c>
      <c r="Q31" s="70"/>
      <c r="R31" s="70" t="s">
        <v>78</v>
      </c>
      <c r="S31" s="70" t="s">
        <v>79</v>
      </c>
      <c r="T31" s="70"/>
      <c r="U31" s="70" t="s">
        <v>80</v>
      </c>
      <c r="V31" s="70"/>
      <c r="W31" s="70"/>
      <c r="X31" s="70"/>
      <c r="Y31" s="70"/>
      <c r="Z31" s="70">
        <v>800</v>
      </c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6">
        <v>30000000</v>
      </c>
      <c r="AT31" s="6">
        <v>8745000</v>
      </c>
      <c r="AU31" s="6">
        <v>21255000</v>
      </c>
      <c r="AV31" s="73" t="s">
        <v>201</v>
      </c>
      <c r="AW31" s="6">
        <f t="shared" si="17"/>
        <v>30000000</v>
      </c>
      <c r="AX31" s="9">
        <v>9000000</v>
      </c>
      <c r="AY31" s="10">
        <v>9000000</v>
      </c>
      <c r="AZ31" s="11">
        <v>12000000</v>
      </c>
      <c r="BA31" s="7"/>
      <c r="BB31" s="10"/>
      <c r="BC31" s="10"/>
      <c r="BD31" s="10"/>
      <c r="BE31" s="10"/>
      <c r="BF31" s="8"/>
      <c r="BG31" s="6">
        <f t="shared" si="18"/>
        <v>0</v>
      </c>
      <c r="BH31" s="12">
        <f t="shared" si="15"/>
        <v>0</v>
      </c>
      <c r="BI31" s="5" t="s">
        <v>81</v>
      </c>
      <c r="BJ31" s="13" t="s">
        <v>87</v>
      </c>
      <c r="BK31" s="4" t="s">
        <v>83</v>
      </c>
      <c r="BL31" s="4" t="s">
        <v>84</v>
      </c>
      <c r="BM31" s="9">
        <f t="shared" si="19"/>
        <v>800</v>
      </c>
      <c r="BN31" s="14">
        <f t="shared" si="20"/>
        <v>53.333333333333336</v>
      </c>
      <c r="BO31" s="15">
        <v>0.66666666666666663</v>
      </c>
      <c r="CC31" s="4">
        <v>1</v>
      </c>
    </row>
    <row r="32" spans="1:81" x14ac:dyDescent="0.3">
      <c r="A32" s="70">
        <f>IF(B32="","",SUBTOTAL(2,CC$7:CD32))</f>
        <v>26</v>
      </c>
      <c r="B32" s="71" t="s">
        <v>169</v>
      </c>
      <c r="C32" s="70" t="s">
        <v>73</v>
      </c>
      <c r="D32" s="70" t="s">
        <v>74</v>
      </c>
      <c r="E32" s="70" t="s">
        <v>99</v>
      </c>
      <c r="F32" s="70" t="s">
        <v>114</v>
      </c>
      <c r="G32" s="70" t="s">
        <v>170</v>
      </c>
      <c r="H32" s="70" t="s">
        <v>171</v>
      </c>
      <c r="I32" s="70" t="s">
        <v>172</v>
      </c>
      <c r="J32" s="72">
        <v>5</v>
      </c>
      <c r="K32" s="70">
        <v>840224</v>
      </c>
      <c r="L32" s="70">
        <v>1901657</v>
      </c>
      <c r="M32" s="70" t="s">
        <v>75</v>
      </c>
      <c r="N32" s="70" t="s">
        <v>76</v>
      </c>
      <c r="O32" s="70" t="s">
        <v>77</v>
      </c>
      <c r="P32" s="70" t="s">
        <v>86</v>
      </c>
      <c r="Q32" s="70"/>
      <c r="R32" s="70" t="s">
        <v>78</v>
      </c>
      <c r="S32" s="70" t="s">
        <v>79</v>
      </c>
      <c r="T32" s="70"/>
      <c r="U32" s="70" t="s">
        <v>80</v>
      </c>
      <c r="V32" s="70"/>
      <c r="W32" s="70"/>
      <c r="X32" s="70"/>
      <c r="Y32" s="70"/>
      <c r="Z32" s="70">
        <v>400</v>
      </c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6">
        <v>29000000</v>
      </c>
      <c r="AT32" s="6">
        <v>7089000</v>
      </c>
      <c r="AU32" s="6">
        <v>21911000</v>
      </c>
      <c r="AV32" s="73" t="s">
        <v>201</v>
      </c>
      <c r="AW32" s="6">
        <f t="shared" si="17"/>
        <v>29000000</v>
      </c>
      <c r="AX32" s="9">
        <v>9000000</v>
      </c>
      <c r="AY32" s="10">
        <v>9000000</v>
      </c>
      <c r="AZ32" s="11">
        <v>11000000</v>
      </c>
      <c r="BA32" s="7"/>
      <c r="BB32" s="10"/>
      <c r="BC32" s="10"/>
      <c r="BD32" s="10"/>
      <c r="BE32" s="10"/>
      <c r="BF32" s="8"/>
      <c r="BG32" s="6">
        <f t="shared" si="18"/>
        <v>0</v>
      </c>
      <c r="BH32" s="12">
        <f t="shared" si="15"/>
        <v>0</v>
      </c>
      <c r="BI32" s="5" t="s">
        <v>81</v>
      </c>
      <c r="BJ32" s="13" t="s">
        <v>87</v>
      </c>
      <c r="BK32" s="4" t="s">
        <v>83</v>
      </c>
      <c r="BL32" s="4" t="s">
        <v>84</v>
      </c>
      <c r="BM32" s="9">
        <f t="shared" si="19"/>
        <v>400</v>
      </c>
      <c r="BN32" s="14">
        <f t="shared" si="20"/>
        <v>26.666666666666668</v>
      </c>
      <c r="BO32" s="15">
        <v>0.33333333333333331</v>
      </c>
      <c r="CC32" s="4">
        <v>1</v>
      </c>
    </row>
    <row r="33" spans="1:81" x14ac:dyDescent="0.3">
      <c r="A33" s="70">
        <f>IF(B33="","",SUBTOTAL(2,CC$7:CD33))</f>
        <v>27</v>
      </c>
      <c r="B33" s="71" t="s">
        <v>173</v>
      </c>
      <c r="C33" s="70" t="s">
        <v>73</v>
      </c>
      <c r="D33" s="70" t="s">
        <v>90</v>
      </c>
      <c r="E33" s="70" t="s">
        <v>99</v>
      </c>
      <c r="F33" s="70" t="s">
        <v>95</v>
      </c>
      <c r="G33" s="70" t="s">
        <v>174</v>
      </c>
      <c r="H33" s="70" t="s">
        <v>175</v>
      </c>
      <c r="I33" s="70" t="s">
        <v>172</v>
      </c>
      <c r="J33" s="72">
        <v>5</v>
      </c>
      <c r="K33" s="70">
        <v>203538</v>
      </c>
      <c r="L33" s="70">
        <v>1865469</v>
      </c>
      <c r="M33" s="70" t="s">
        <v>75</v>
      </c>
      <c r="N33" s="70" t="s">
        <v>92</v>
      </c>
      <c r="O33" s="70" t="s">
        <v>77</v>
      </c>
      <c r="P33" s="70" t="s">
        <v>86</v>
      </c>
      <c r="Q33" s="70"/>
      <c r="R33" s="70" t="s">
        <v>78</v>
      </c>
      <c r="S33" s="70" t="s">
        <v>79</v>
      </c>
      <c r="T33" s="70"/>
      <c r="U33" s="70" t="s">
        <v>80</v>
      </c>
      <c r="V33" s="70">
        <v>0.17</v>
      </c>
      <c r="W33" s="70"/>
      <c r="X33" s="70">
        <v>200</v>
      </c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6">
        <v>10000000</v>
      </c>
      <c r="AT33" s="6"/>
      <c r="AU33" s="6">
        <v>10000000</v>
      </c>
      <c r="AV33" s="73" t="s">
        <v>208</v>
      </c>
      <c r="AW33" s="6">
        <f t="shared" si="17"/>
        <v>10000000</v>
      </c>
      <c r="AX33" s="9"/>
      <c r="AY33" s="10">
        <v>5000000</v>
      </c>
      <c r="AZ33" s="11">
        <v>5000000</v>
      </c>
      <c r="BA33" s="7"/>
      <c r="BB33" s="10"/>
      <c r="BC33" s="10"/>
      <c r="BD33" s="10"/>
      <c r="BE33" s="10"/>
      <c r="BF33" s="8"/>
      <c r="BG33" s="6">
        <f t="shared" si="18"/>
        <v>0</v>
      </c>
      <c r="BH33" s="12">
        <f t="shared" si="15"/>
        <v>0</v>
      </c>
      <c r="BI33" s="5" t="s">
        <v>81</v>
      </c>
      <c r="BJ33" s="13" t="s">
        <v>94</v>
      </c>
      <c r="BK33" s="4" t="s">
        <v>83</v>
      </c>
      <c r="BL33" s="4" t="s">
        <v>84</v>
      </c>
      <c r="BM33" s="9">
        <f t="shared" si="19"/>
        <v>200</v>
      </c>
      <c r="BN33" s="14">
        <f t="shared" si="20"/>
        <v>13.333333333333334</v>
      </c>
      <c r="BO33" s="15">
        <v>0.17</v>
      </c>
      <c r="CC33" s="4">
        <v>1</v>
      </c>
    </row>
    <row r="34" spans="1:81" x14ac:dyDescent="0.3">
      <c r="A34" s="70">
        <f>IF(B34="","",SUBTOTAL(2,CC$7:CD34))</f>
        <v>28</v>
      </c>
      <c r="B34" s="71" t="s">
        <v>176</v>
      </c>
      <c r="C34" s="70" t="s">
        <v>73</v>
      </c>
      <c r="D34" s="70" t="s">
        <v>90</v>
      </c>
      <c r="E34" s="70" t="s">
        <v>99</v>
      </c>
      <c r="F34" s="70" t="s">
        <v>95</v>
      </c>
      <c r="G34" s="70" t="s">
        <v>177</v>
      </c>
      <c r="H34" s="70" t="s">
        <v>85</v>
      </c>
      <c r="I34" s="70" t="s">
        <v>178</v>
      </c>
      <c r="J34" s="72">
        <v>5</v>
      </c>
      <c r="K34" s="70">
        <v>906688</v>
      </c>
      <c r="L34" s="70">
        <v>1939991</v>
      </c>
      <c r="M34" s="70" t="s">
        <v>91</v>
      </c>
      <c r="N34" s="70" t="s">
        <v>92</v>
      </c>
      <c r="O34" s="70" t="s">
        <v>77</v>
      </c>
      <c r="P34" s="70" t="s">
        <v>86</v>
      </c>
      <c r="Q34" s="70"/>
      <c r="R34" s="70" t="s">
        <v>78</v>
      </c>
      <c r="S34" s="70" t="s">
        <v>79</v>
      </c>
      <c r="T34" s="70"/>
      <c r="U34" s="70" t="s">
        <v>80</v>
      </c>
      <c r="V34" s="70">
        <v>1.5</v>
      </c>
      <c r="W34" s="70"/>
      <c r="X34" s="70">
        <v>500</v>
      </c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6">
        <v>14000000</v>
      </c>
      <c r="AT34" s="6">
        <v>13000000</v>
      </c>
      <c r="AU34" s="6">
        <v>1000000</v>
      </c>
      <c r="AV34" s="73" t="s">
        <v>209</v>
      </c>
      <c r="AW34" s="6">
        <f t="shared" si="17"/>
        <v>14000000</v>
      </c>
      <c r="AX34" s="9">
        <v>2800000</v>
      </c>
      <c r="AY34" s="10">
        <v>2800000</v>
      </c>
      <c r="AZ34" s="11">
        <v>8400000</v>
      </c>
      <c r="BA34" s="7"/>
      <c r="BB34" s="10"/>
      <c r="BC34" s="10"/>
      <c r="BD34" s="10"/>
      <c r="BE34" s="10"/>
      <c r="BF34" s="8"/>
      <c r="BG34" s="6">
        <f t="shared" si="18"/>
        <v>0</v>
      </c>
      <c r="BH34" s="12">
        <f t="shared" si="15"/>
        <v>0</v>
      </c>
      <c r="BI34" s="5" t="s">
        <v>81</v>
      </c>
      <c r="BJ34" s="13" t="s">
        <v>94</v>
      </c>
      <c r="BK34" s="4" t="s">
        <v>83</v>
      </c>
      <c r="BL34" s="4" t="s">
        <v>84</v>
      </c>
      <c r="BM34" s="9">
        <f t="shared" si="19"/>
        <v>500</v>
      </c>
      <c r="BN34" s="14">
        <f t="shared" si="20"/>
        <v>33.333333333333336</v>
      </c>
      <c r="BO34" s="11">
        <v>1.5</v>
      </c>
      <c r="CC34" s="4">
        <v>1</v>
      </c>
    </row>
    <row r="35" spans="1:81" x14ac:dyDescent="0.3">
      <c r="A35" s="70">
        <f>IF(B35="","",SUBTOTAL(2,CC$7:CD35))</f>
        <v>29</v>
      </c>
      <c r="B35" s="71" t="s">
        <v>179</v>
      </c>
      <c r="C35" s="70" t="s">
        <v>73</v>
      </c>
      <c r="D35" s="70" t="s">
        <v>90</v>
      </c>
      <c r="E35" s="70" t="s">
        <v>99</v>
      </c>
      <c r="F35" s="70" t="s">
        <v>95</v>
      </c>
      <c r="G35" s="70" t="s">
        <v>180</v>
      </c>
      <c r="H35" s="70" t="s">
        <v>85</v>
      </c>
      <c r="I35" s="70" t="s">
        <v>178</v>
      </c>
      <c r="J35" s="72">
        <v>5</v>
      </c>
      <c r="K35" s="70">
        <v>910269</v>
      </c>
      <c r="L35" s="70">
        <v>1932371</v>
      </c>
      <c r="M35" s="70" t="s">
        <v>91</v>
      </c>
      <c r="N35" s="70" t="s">
        <v>92</v>
      </c>
      <c r="O35" s="70" t="s">
        <v>77</v>
      </c>
      <c r="P35" s="70" t="s">
        <v>86</v>
      </c>
      <c r="Q35" s="70"/>
      <c r="R35" s="70" t="s">
        <v>78</v>
      </c>
      <c r="S35" s="70" t="s">
        <v>79</v>
      </c>
      <c r="T35" s="70"/>
      <c r="U35" s="70" t="s">
        <v>80</v>
      </c>
      <c r="V35" s="70">
        <v>0.8</v>
      </c>
      <c r="W35" s="70"/>
      <c r="X35" s="70">
        <v>250</v>
      </c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6">
        <v>16000000</v>
      </c>
      <c r="AT35" s="6">
        <v>15000000</v>
      </c>
      <c r="AU35" s="6">
        <v>1000000</v>
      </c>
      <c r="AV35" s="73" t="s">
        <v>209</v>
      </c>
      <c r="AW35" s="6">
        <f t="shared" si="17"/>
        <v>16000000</v>
      </c>
      <c r="AX35" s="9">
        <v>3200000</v>
      </c>
      <c r="AY35" s="10">
        <v>3200000</v>
      </c>
      <c r="AZ35" s="11">
        <v>9600000</v>
      </c>
      <c r="BA35" s="7"/>
      <c r="BB35" s="10"/>
      <c r="BC35" s="10"/>
      <c r="BD35" s="10"/>
      <c r="BE35" s="10"/>
      <c r="BF35" s="8"/>
      <c r="BG35" s="6">
        <f t="shared" si="18"/>
        <v>0</v>
      </c>
      <c r="BH35" s="12">
        <f t="shared" si="15"/>
        <v>0</v>
      </c>
      <c r="BI35" s="5" t="s">
        <v>81</v>
      </c>
      <c r="BJ35" s="13" t="s">
        <v>94</v>
      </c>
      <c r="BK35" s="4" t="s">
        <v>83</v>
      </c>
      <c r="BL35" s="4" t="s">
        <v>84</v>
      </c>
      <c r="BM35" s="9">
        <f t="shared" si="19"/>
        <v>250</v>
      </c>
      <c r="BN35" s="14">
        <f t="shared" si="20"/>
        <v>16.666666666666668</v>
      </c>
      <c r="BO35" s="15">
        <v>0.8</v>
      </c>
      <c r="CC35" s="4">
        <v>1</v>
      </c>
    </row>
    <row r="36" spans="1:81" x14ac:dyDescent="0.3">
      <c r="A36" s="70">
        <f>IF(B36="","",SUBTOTAL(2,CC$7:CD36))</f>
        <v>30</v>
      </c>
      <c r="B36" s="71" t="s">
        <v>181</v>
      </c>
      <c r="C36" s="70" t="s">
        <v>88</v>
      </c>
      <c r="D36" s="70" t="s">
        <v>74</v>
      </c>
      <c r="E36" s="70" t="s">
        <v>99</v>
      </c>
      <c r="F36" s="70" t="s">
        <v>95</v>
      </c>
      <c r="G36" s="70" t="s">
        <v>182</v>
      </c>
      <c r="H36" s="70" t="s">
        <v>85</v>
      </c>
      <c r="I36" s="70" t="s">
        <v>178</v>
      </c>
      <c r="J36" s="72">
        <v>5</v>
      </c>
      <c r="K36" s="70">
        <v>900333</v>
      </c>
      <c r="L36" s="70">
        <v>1933874</v>
      </c>
      <c r="M36" s="70" t="s">
        <v>75</v>
      </c>
      <c r="N36" s="70" t="s">
        <v>76</v>
      </c>
      <c r="O36" s="70" t="s">
        <v>77</v>
      </c>
      <c r="P36" s="70" t="s">
        <v>86</v>
      </c>
      <c r="Q36" s="70"/>
      <c r="R36" s="70" t="s">
        <v>78</v>
      </c>
      <c r="S36" s="70" t="s">
        <v>79</v>
      </c>
      <c r="T36" s="70"/>
      <c r="U36" s="70" t="s">
        <v>80</v>
      </c>
      <c r="V36" s="70">
        <v>4.3</v>
      </c>
      <c r="W36" s="70"/>
      <c r="X36" s="70">
        <v>3000</v>
      </c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6">
        <v>20000000</v>
      </c>
      <c r="AT36" s="6">
        <v>20000000</v>
      </c>
      <c r="AU36" s="6">
        <v>0</v>
      </c>
      <c r="AV36" s="73" t="s">
        <v>209</v>
      </c>
      <c r="AW36" s="6">
        <f t="shared" si="17"/>
        <v>20000000</v>
      </c>
      <c r="AX36" s="9">
        <v>4000000</v>
      </c>
      <c r="AY36" s="10">
        <v>4000000</v>
      </c>
      <c r="AZ36" s="11">
        <v>12000000</v>
      </c>
      <c r="BA36" s="7"/>
      <c r="BB36" s="10"/>
      <c r="BC36" s="10"/>
      <c r="BD36" s="10"/>
      <c r="BE36" s="10"/>
      <c r="BF36" s="8"/>
      <c r="BG36" s="6">
        <f t="shared" si="18"/>
        <v>0</v>
      </c>
      <c r="BH36" s="12">
        <f t="shared" si="15"/>
        <v>0</v>
      </c>
      <c r="BI36" s="5" t="s">
        <v>81</v>
      </c>
      <c r="BJ36" s="13" t="s">
        <v>89</v>
      </c>
      <c r="BK36" s="4" t="s">
        <v>83</v>
      </c>
      <c r="BL36" s="4" t="s">
        <v>84</v>
      </c>
      <c r="BM36" s="9">
        <f t="shared" si="19"/>
        <v>3000</v>
      </c>
      <c r="BN36" s="14">
        <f t="shared" si="20"/>
        <v>200</v>
      </c>
      <c r="BO36" s="11">
        <v>4.3</v>
      </c>
      <c r="CC36" s="4">
        <v>1</v>
      </c>
    </row>
    <row r="37" spans="1:81" x14ac:dyDescent="0.3">
      <c r="A37" s="70">
        <f>IF(B37="","",SUBTOTAL(2,CC$7:CD37))</f>
        <v>31</v>
      </c>
      <c r="B37" s="71" t="s">
        <v>183</v>
      </c>
      <c r="C37" s="70" t="s">
        <v>96</v>
      </c>
      <c r="D37" s="70" t="s">
        <v>90</v>
      </c>
      <c r="E37" s="70" t="s">
        <v>99</v>
      </c>
      <c r="F37" s="70" t="s">
        <v>95</v>
      </c>
      <c r="G37" s="70" t="s">
        <v>182</v>
      </c>
      <c r="H37" s="70" t="s">
        <v>85</v>
      </c>
      <c r="I37" s="70" t="s">
        <v>178</v>
      </c>
      <c r="J37" s="72">
        <v>5</v>
      </c>
      <c r="K37" s="70">
        <v>901879</v>
      </c>
      <c r="L37" s="70">
        <v>1936388</v>
      </c>
      <c r="M37" s="70" t="s">
        <v>91</v>
      </c>
      <c r="N37" s="70" t="s">
        <v>92</v>
      </c>
      <c r="O37" s="70" t="s">
        <v>77</v>
      </c>
      <c r="P37" s="70" t="s">
        <v>86</v>
      </c>
      <c r="Q37" s="70"/>
      <c r="R37" s="70" t="s">
        <v>78</v>
      </c>
      <c r="S37" s="70" t="s">
        <v>79</v>
      </c>
      <c r="T37" s="70"/>
      <c r="U37" s="70" t="s">
        <v>80</v>
      </c>
      <c r="V37" s="70"/>
      <c r="W37" s="70"/>
      <c r="X37" s="70"/>
      <c r="Y37" s="70"/>
      <c r="Z37" s="70"/>
      <c r="AA37" s="70"/>
      <c r="AB37" s="70"/>
      <c r="AC37" s="70">
        <v>2200</v>
      </c>
      <c r="AD37" s="70">
        <v>200</v>
      </c>
      <c r="AE37" s="70">
        <v>3000</v>
      </c>
      <c r="AF37" s="70">
        <v>25</v>
      </c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6">
        <v>20000000</v>
      </c>
      <c r="AT37" s="6">
        <v>0</v>
      </c>
      <c r="AU37" s="6">
        <v>20000000</v>
      </c>
      <c r="AV37" s="73" t="s">
        <v>209</v>
      </c>
      <c r="AW37" s="6">
        <f t="shared" si="17"/>
        <v>20000000</v>
      </c>
      <c r="AX37" s="9">
        <v>4000000</v>
      </c>
      <c r="AY37" s="10">
        <v>4000000</v>
      </c>
      <c r="AZ37" s="11">
        <v>12000000</v>
      </c>
      <c r="BA37" s="7"/>
      <c r="BB37" s="10"/>
      <c r="BC37" s="10"/>
      <c r="BD37" s="10"/>
      <c r="BE37" s="10"/>
      <c r="BF37" s="8"/>
      <c r="BG37" s="6">
        <f t="shared" si="18"/>
        <v>0</v>
      </c>
      <c r="BH37" s="12">
        <f t="shared" si="15"/>
        <v>0</v>
      </c>
      <c r="BI37" s="5" t="s">
        <v>81</v>
      </c>
      <c r="BJ37" s="13" t="s">
        <v>97</v>
      </c>
      <c r="BK37" s="4" t="s">
        <v>83</v>
      </c>
      <c r="BL37" s="4" t="s">
        <v>84</v>
      </c>
      <c r="BM37" s="9">
        <f t="shared" si="19"/>
        <v>3000</v>
      </c>
      <c r="BN37" s="14">
        <f t="shared" si="20"/>
        <v>200</v>
      </c>
      <c r="BO37" s="15">
        <v>2.5</v>
      </c>
      <c r="CC37" s="4">
        <v>1</v>
      </c>
    </row>
    <row r="38" spans="1:81" x14ac:dyDescent="0.3">
      <c r="A38" s="70">
        <f>IF(B38="","",SUBTOTAL(2,CC$7:CD38))</f>
        <v>32</v>
      </c>
      <c r="B38" s="71" t="s">
        <v>184</v>
      </c>
      <c r="C38" s="70" t="s">
        <v>73</v>
      </c>
      <c r="D38" s="70" t="s">
        <v>74</v>
      </c>
      <c r="E38" s="70" t="s">
        <v>99</v>
      </c>
      <c r="F38" s="70" t="s">
        <v>95</v>
      </c>
      <c r="G38" s="70" t="s">
        <v>185</v>
      </c>
      <c r="H38" s="70" t="s">
        <v>186</v>
      </c>
      <c r="I38" s="70" t="s">
        <v>178</v>
      </c>
      <c r="J38" s="72">
        <v>5</v>
      </c>
      <c r="K38" s="70">
        <v>830885</v>
      </c>
      <c r="L38" s="70">
        <v>1983690</v>
      </c>
      <c r="M38" s="70" t="s">
        <v>75</v>
      </c>
      <c r="N38" s="70" t="s">
        <v>76</v>
      </c>
      <c r="O38" s="70" t="s">
        <v>77</v>
      </c>
      <c r="P38" s="70" t="s">
        <v>86</v>
      </c>
      <c r="Q38" s="70"/>
      <c r="R38" s="70" t="s">
        <v>78</v>
      </c>
      <c r="S38" s="70" t="s">
        <v>79</v>
      </c>
      <c r="T38" s="70"/>
      <c r="U38" s="70" t="s">
        <v>80</v>
      </c>
      <c r="V38" s="70">
        <v>0.13</v>
      </c>
      <c r="W38" s="70"/>
      <c r="X38" s="70">
        <v>100</v>
      </c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6">
        <v>20000000</v>
      </c>
      <c r="AT38" s="6">
        <v>20000000</v>
      </c>
      <c r="AU38" s="6">
        <v>0</v>
      </c>
      <c r="AV38" s="73" t="s">
        <v>209</v>
      </c>
      <c r="AW38" s="6">
        <f t="shared" si="17"/>
        <v>20000000</v>
      </c>
      <c r="AX38" s="9">
        <v>2000000</v>
      </c>
      <c r="AY38" s="10">
        <v>2000000</v>
      </c>
      <c r="AZ38" s="11">
        <v>16000000</v>
      </c>
      <c r="BA38" s="7"/>
      <c r="BB38" s="10"/>
      <c r="BC38" s="10"/>
      <c r="BD38" s="10"/>
      <c r="BE38" s="10"/>
      <c r="BF38" s="8"/>
      <c r="BG38" s="6">
        <f t="shared" si="18"/>
        <v>0</v>
      </c>
      <c r="BH38" s="12">
        <f t="shared" si="15"/>
        <v>0</v>
      </c>
      <c r="BI38" s="5" t="s">
        <v>81</v>
      </c>
      <c r="BJ38" s="13" t="s">
        <v>98</v>
      </c>
      <c r="BK38" s="4" t="s">
        <v>83</v>
      </c>
      <c r="BL38" s="4" t="s">
        <v>84</v>
      </c>
      <c r="BM38" s="9">
        <f t="shared" si="19"/>
        <v>100</v>
      </c>
      <c r="BN38" s="14">
        <f t="shared" si="20"/>
        <v>6.666666666666667</v>
      </c>
      <c r="BO38" s="15">
        <v>0.13</v>
      </c>
      <c r="CC38" s="4">
        <v>1</v>
      </c>
    </row>
    <row r="39" spans="1:81" x14ac:dyDescent="0.3">
      <c r="A39" s="78">
        <f>IF(B39="","",SUBTOTAL(2,CC$7:CD39))</f>
        <v>33</v>
      </c>
      <c r="B39" s="79" t="s">
        <v>187</v>
      </c>
      <c r="C39" s="78" t="s">
        <v>73</v>
      </c>
      <c r="D39" s="78" t="s">
        <v>74</v>
      </c>
      <c r="E39" s="78" t="s">
        <v>99</v>
      </c>
      <c r="F39" s="78" t="s">
        <v>95</v>
      </c>
      <c r="G39" s="78" t="s">
        <v>188</v>
      </c>
      <c r="H39" s="78" t="s">
        <v>188</v>
      </c>
      <c r="I39" s="78" t="s">
        <v>178</v>
      </c>
      <c r="J39" s="80">
        <v>5</v>
      </c>
      <c r="K39" s="78">
        <v>196245</v>
      </c>
      <c r="L39" s="78">
        <v>1964815</v>
      </c>
      <c r="M39" s="78" t="s">
        <v>75</v>
      </c>
      <c r="N39" s="78" t="s">
        <v>76</v>
      </c>
      <c r="O39" s="78" t="s">
        <v>77</v>
      </c>
      <c r="P39" s="78" t="s">
        <v>86</v>
      </c>
      <c r="Q39" s="78"/>
      <c r="R39" s="78" t="s">
        <v>78</v>
      </c>
      <c r="S39" s="78" t="s">
        <v>79</v>
      </c>
      <c r="T39" s="78"/>
      <c r="U39" s="78" t="s">
        <v>80</v>
      </c>
      <c r="V39" s="78"/>
      <c r="W39" s="78"/>
      <c r="X39" s="78"/>
      <c r="Y39" s="78"/>
      <c r="Z39" s="78">
        <v>300</v>
      </c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38">
        <v>2000000</v>
      </c>
      <c r="AT39" s="38">
        <v>0</v>
      </c>
      <c r="AU39" s="38">
        <v>2000000</v>
      </c>
      <c r="AV39" s="77" t="s">
        <v>213</v>
      </c>
      <c r="AW39" s="6">
        <f t="shared" si="17"/>
        <v>2000000</v>
      </c>
      <c r="AX39" s="9">
        <v>300000</v>
      </c>
      <c r="AY39" s="10">
        <v>1000000</v>
      </c>
      <c r="AZ39" s="11">
        <v>700000</v>
      </c>
      <c r="BA39" s="7"/>
      <c r="BB39" s="10"/>
      <c r="BC39" s="10"/>
      <c r="BD39" s="10"/>
      <c r="BE39" s="10"/>
      <c r="BF39" s="8"/>
      <c r="BG39" s="6">
        <f t="shared" si="18"/>
        <v>0</v>
      </c>
      <c r="BH39" s="12">
        <f t="shared" si="15"/>
        <v>0</v>
      </c>
      <c r="BI39" s="5" t="s">
        <v>81</v>
      </c>
      <c r="BJ39" s="13" t="s">
        <v>82</v>
      </c>
      <c r="BK39" s="4" t="s">
        <v>83</v>
      </c>
      <c r="BL39" s="4" t="s">
        <v>84</v>
      </c>
      <c r="BM39" s="9">
        <f t="shared" si="19"/>
        <v>300</v>
      </c>
      <c r="BN39" s="14">
        <f t="shared" si="20"/>
        <v>20</v>
      </c>
      <c r="BO39" s="15">
        <v>0.25</v>
      </c>
      <c r="CC39" s="4">
        <v>1</v>
      </c>
    </row>
    <row r="40" spans="1:81" x14ac:dyDescent="0.3">
      <c r="A40" s="70">
        <f>IF(B40="","",SUBTOTAL(2,CC$7:CD40))</f>
        <v>34</v>
      </c>
      <c r="B40" s="71" t="s">
        <v>189</v>
      </c>
      <c r="C40" s="70" t="s">
        <v>73</v>
      </c>
      <c r="D40" s="70" t="s">
        <v>90</v>
      </c>
      <c r="E40" s="70" t="s">
        <v>99</v>
      </c>
      <c r="F40" s="70" t="s">
        <v>95</v>
      </c>
      <c r="G40" s="70" t="s">
        <v>190</v>
      </c>
      <c r="H40" s="70" t="s">
        <v>191</v>
      </c>
      <c r="I40" s="70" t="s">
        <v>178</v>
      </c>
      <c r="J40" s="72">
        <v>5</v>
      </c>
      <c r="K40" s="70">
        <v>861805</v>
      </c>
      <c r="L40" s="70">
        <v>1972218</v>
      </c>
      <c r="M40" s="70" t="s">
        <v>91</v>
      </c>
      <c r="N40" s="70" t="s">
        <v>92</v>
      </c>
      <c r="O40" s="70" t="s">
        <v>77</v>
      </c>
      <c r="P40" s="70" t="s">
        <v>86</v>
      </c>
      <c r="Q40" s="70"/>
      <c r="R40" s="70" t="s">
        <v>78</v>
      </c>
      <c r="S40" s="70" t="s">
        <v>79</v>
      </c>
      <c r="T40" s="70"/>
      <c r="U40" s="70" t="s">
        <v>80</v>
      </c>
      <c r="V40" s="70">
        <v>0.5</v>
      </c>
      <c r="W40" s="70"/>
      <c r="X40" s="70">
        <v>500</v>
      </c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6">
        <v>20000000</v>
      </c>
      <c r="AT40" s="6">
        <v>18000000</v>
      </c>
      <c r="AU40" s="6">
        <v>2000000</v>
      </c>
      <c r="AV40" s="73" t="s">
        <v>209</v>
      </c>
      <c r="AW40" s="6">
        <f t="shared" si="17"/>
        <v>20000000</v>
      </c>
      <c r="AX40" s="9">
        <v>4000000</v>
      </c>
      <c r="AY40" s="10">
        <v>4000000</v>
      </c>
      <c r="AZ40" s="11">
        <v>12000000</v>
      </c>
      <c r="BA40" s="7"/>
      <c r="BB40" s="10"/>
      <c r="BC40" s="10"/>
      <c r="BD40" s="10"/>
      <c r="BE40" s="10"/>
      <c r="BF40" s="8"/>
      <c r="BG40" s="6">
        <f t="shared" si="18"/>
        <v>0</v>
      </c>
      <c r="BH40" s="12">
        <f t="shared" si="15"/>
        <v>0</v>
      </c>
      <c r="BI40" s="5" t="s">
        <v>81</v>
      </c>
      <c r="BJ40" s="13" t="s">
        <v>94</v>
      </c>
      <c r="BK40" s="4" t="s">
        <v>83</v>
      </c>
      <c r="BL40" s="4" t="s">
        <v>84</v>
      </c>
      <c r="BM40" s="9">
        <f t="shared" si="19"/>
        <v>500</v>
      </c>
      <c r="BN40" s="14">
        <f t="shared" si="20"/>
        <v>33.333333333333336</v>
      </c>
      <c r="BO40" s="15">
        <v>0.5</v>
      </c>
      <c r="CC40" s="4">
        <v>1</v>
      </c>
    </row>
    <row r="41" spans="1:81" x14ac:dyDescent="0.3">
      <c r="A41" s="70">
        <f>IF(B41="","",SUBTOTAL(2,CC$7:CD41))</f>
        <v>35</v>
      </c>
      <c r="B41" s="71" t="s">
        <v>192</v>
      </c>
      <c r="C41" s="70" t="s">
        <v>73</v>
      </c>
      <c r="D41" s="70" t="s">
        <v>90</v>
      </c>
      <c r="E41" s="70" t="s">
        <v>99</v>
      </c>
      <c r="F41" s="70" t="s">
        <v>95</v>
      </c>
      <c r="G41" s="70" t="s">
        <v>193</v>
      </c>
      <c r="H41" s="70" t="s">
        <v>191</v>
      </c>
      <c r="I41" s="70" t="s">
        <v>178</v>
      </c>
      <c r="J41" s="72">
        <v>5</v>
      </c>
      <c r="K41" s="70">
        <v>864250</v>
      </c>
      <c r="L41" s="70">
        <v>1963993</v>
      </c>
      <c r="M41" s="70" t="s">
        <v>91</v>
      </c>
      <c r="N41" s="70" t="s">
        <v>92</v>
      </c>
      <c r="O41" s="70" t="s">
        <v>77</v>
      </c>
      <c r="P41" s="70" t="s">
        <v>86</v>
      </c>
      <c r="Q41" s="70"/>
      <c r="R41" s="70" t="s">
        <v>78</v>
      </c>
      <c r="S41" s="70" t="s">
        <v>79</v>
      </c>
      <c r="T41" s="70"/>
      <c r="U41" s="70" t="s">
        <v>80</v>
      </c>
      <c r="V41" s="70">
        <v>0.4</v>
      </c>
      <c r="W41" s="70"/>
      <c r="X41" s="70">
        <v>700</v>
      </c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6">
        <v>12000000</v>
      </c>
      <c r="AT41" s="6">
        <v>9000000</v>
      </c>
      <c r="AU41" s="6">
        <v>3000000</v>
      </c>
      <c r="AV41" s="73" t="s">
        <v>209</v>
      </c>
      <c r="AW41" s="6">
        <f t="shared" si="17"/>
        <v>12000000</v>
      </c>
      <c r="AX41" s="9">
        <v>2400000</v>
      </c>
      <c r="AY41" s="10">
        <v>2400000</v>
      </c>
      <c r="AZ41" s="11">
        <v>7200000</v>
      </c>
      <c r="BA41" s="7"/>
      <c r="BB41" s="10"/>
      <c r="BC41" s="10"/>
      <c r="BD41" s="10"/>
      <c r="BE41" s="10"/>
      <c r="BF41" s="8"/>
      <c r="BG41" s="6">
        <f t="shared" si="18"/>
        <v>0</v>
      </c>
      <c r="BH41" s="12">
        <f t="shared" si="15"/>
        <v>0</v>
      </c>
      <c r="BI41" s="5" t="s">
        <v>81</v>
      </c>
      <c r="BJ41" s="13" t="s">
        <v>94</v>
      </c>
      <c r="BK41" s="4" t="s">
        <v>83</v>
      </c>
      <c r="BL41" s="4" t="s">
        <v>84</v>
      </c>
      <c r="BM41" s="9">
        <f t="shared" si="19"/>
        <v>700</v>
      </c>
      <c r="BN41" s="14">
        <f t="shared" si="20"/>
        <v>46.666666666666664</v>
      </c>
      <c r="BO41" s="15">
        <v>0.4</v>
      </c>
      <c r="CC41" s="4">
        <v>1</v>
      </c>
    </row>
    <row r="42" spans="1:81" x14ac:dyDescent="0.3">
      <c r="A42" s="70">
        <f>IF(B42="","",SUBTOTAL(2,CC$7:CD42))</f>
        <v>36</v>
      </c>
      <c r="B42" s="71" t="s">
        <v>194</v>
      </c>
      <c r="C42" s="70" t="s">
        <v>73</v>
      </c>
      <c r="D42" s="70" t="s">
        <v>90</v>
      </c>
      <c r="E42" s="70" t="s">
        <v>99</v>
      </c>
      <c r="F42" s="70" t="s">
        <v>95</v>
      </c>
      <c r="G42" s="70" t="s">
        <v>195</v>
      </c>
      <c r="H42" s="70" t="s">
        <v>196</v>
      </c>
      <c r="I42" s="70" t="s">
        <v>178</v>
      </c>
      <c r="J42" s="72">
        <v>5</v>
      </c>
      <c r="K42" s="70">
        <v>930103</v>
      </c>
      <c r="L42" s="70">
        <v>1901603</v>
      </c>
      <c r="M42" s="70" t="s">
        <v>91</v>
      </c>
      <c r="N42" s="70" t="s">
        <v>92</v>
      </c>
      <c r="O42" s="70" t="s">
        <v>77</v>
      </c>
      <c r="P42" s="70" t="s">
        <v>86</v>
      </c>
      <c r="Q42" s="70"/>
      <c r="R42" s="70" t="s">
        <v>78</v>
      </c>
      <c r="S42" s="70" t="s">
        <v>79</v>
      </c>
      <c r="T42" s="70"/>
      <c r="U42" s="70" t="s">
        <v>80</v>
      </c>
      <c r="V42" s="70">
        <v>0.93</v>
      </c>
      <c r="W42" s="70"/>
      <c r="X42" s="70">
        <v>800</v>
      </c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6">
        <v>28000000</v>
      </c>
      <c r="AT42" s="6">
        <v>20000000</v>
      </c>
      <c r="AU42" s="6">
        <v>8000000</v>
      </c>
      <c r="AV42" s="73" t="s">
        <v>222</v>
      </c>
      <c r="AW42" s="6">
        <f t="shared" si="17"/>
        <v>28000000</v>
      </c>
      <c r="AX42" s="9">
        <v>7000000</v>
      </c>
      <c r="AY42" s="10">
        <v>9000000</v>
      </c>
      <c r="AZ42" s="11">
        <v>12000000</v>
      </c>
      <c r="BA42" s="7"/>
      <c r="BB42" s="10"/>
      <c r="BC42" s="10"/>
      <c r="BD42" s="10"/>
      <c r="BE42" s="10"/>
      <c r="BF42" s="8"/>
      <c r="BG42" s="6">
        <f t="shared" si="18"/>
        <v>0</v>
      </c>
      <c r="BH42" s="12">
        <f t="shared" si="15"/>
        <v>0</v>
      </c>
      <c r="BI42" s="5" t="s">
        <v>81</v>
      </c>
      <c r="BJ42" s="13" t="s">
        <v>94</v>
      </c>
      <c r="BK42" s="4" t="s">
        <v>83</v>
      </c>
      <c r="BL42" s="4" t="s">
        <v>84</v>
      </c>
      <c r="BM42" s="9">
        <f t="shared" si="19"/>
        <v>800</v>
      </c>
      <c r="BN42" s="14">
        <f t="shared" si="20"/>
        <v>53.333333333333336</v>
      </c>
      <c r="BO42" s="15">
        <v>0.93</v>
      </c>
      <c r="CC42" s="4">
        <v>1</v>
      </c>
    </row>
    <row r="43" spans="1:81" x14ac:dyDescent="0.3">
      <c r="A43" s="70">
        <f>IF(B43="","",SUBTOTAL(2,CC$7:CD43))</f>
        <v>37</v>
      </c>
      <c r="B43" s="71" t="s">
        <v>197</v>
      </c>
      <c r="C43" s="70" t="s">
        <v>73</v>
      </c>
      <c r="D43" s="70" t="s">
        <v>74</v>
      </c>
      <c r="E43" s="70" t="s">
        <v>99</v>
      </c>
      <c r="F43" s="70" t="s">
        <v>114</v>
      </c>
      <c r="G43" s="70" t="s">
        <v>198</v>
      </c>
      <c r="H43" s="70" t="s">
        <v>196</v>
      </c>
      <c r="I43" s="70" t="s">
        <v>178</v>
      </c>
      <c r="J43" s="72">
        <v>5</v>
      </c>
      <c r="K43" s="70">
        <v>950459</v>
      </c>
      <c r="L43" s="70">
        <v>1887340</v>
      </c>
      <c r="M43" s="70" t="s">
        <v>75</v>
      </c>
      <c r="N43" s="70" t="s">
        <v>76</v>
      </c>
      <c r="O43" s="70" t="s">
        <v>77</v>
      </c>
      <c r="P43" s="70" t="s">
        <v>86</v>
      </c>
      <c r="Q43" s="70"/>
      <c r="R43" s="70" t="s">
        <v>78</v>
      </c>
      <c r="S43" s="70" t="s">
        <v>79</v>
      </c>
      <c r="T43" s="70"/>
      <c r="U43" s="70" t="s">
        <v>80</v>
      </c>
      <c r="V43" s="70"/>
      <c r="W43" s="70"/>
      <c r="X43" s="70"/>
      <c r="Y43" s="70"/>
      <c r="Z43" s="70">
        <v>600</v>
      </c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6">
        <v>26000000</v>
      </c>
      <c r="AT43" s="6">
        <v>4855000</v>
      </c>
      <c r="AU43" s="6">
        <v>21145000</v>
      </c>
      <c r="AV43" s="73" t="s">
        <v>201</v>
      </c>
      <c r="AW43" s="6">
        <f t="shared" si="17"/>
        <v>26000000</v>
      </c>
      <c r="AX43" s="9">
        <v>7500000</v>
      </c>
      <c r="AY43" s="10">
        <v>7500000</v>
      </c>
      <c r="AZ43" s="11">
        <v>11000000</v>
      </c>
      <c r="BA43" s="7"/>
      <c r="BB43" s="10"/>
      <c r="BC43" s="10"/>
      <c r="BD43" s="10"/>
      <c r="BE43" s="10"/>
      <c r="BF43" s="8"/>
      <c r="BG43" s="6">
        <f t="shared" si="18"/>
        <v>0</v>
      </c>
      <c r="BH43" s="12">
        <f t="shared" si="15"/>
        <v>0</v>
      </c>
      <c r="BI43" s="5" t="s">
        <v>81</v>
      </c>
      <c r="BJ43" s="13" t="s">
        <v>87</v>
      </c>
      <c r="BK43" s="4" t="s">
        <v>83</v>
      </c>
      <c r="BL43" s="4" t="s">
        <v>84</v>
      </c>
      <c r="BM43" s="9">
        <f t="shared" si="19"/>
        <v>600</v>
      </c>
      <c r="BN43" s="14">
        <f t="shared" si="20"/>
        <v>40</v>
      </c>
      <c r="BO43" s="15">
        <v>0.5</v>
      </c>
      <c r="CC43" s="4">
        <v>1</v>
      </c>
    </row>
    <row r="44" spans="1:81" x14ac:dyDescent="0.3">
      <c r="A44" s="70">
        <f>IF(B44="","",SUBTOTAL(2,CC$7:CD44))</f>
        <v>38</v>
      </c>
      <c r="B44" s="71" t="s">
        <v>199</v>
      </c>
      <c r="C44" s="70" t="s">
        <v>73</v>
      </c>
      <c r="D44" s="70" t="s">
        <v>74</v>
      </c>
      <c r="E44" s="70" t="s">
        <v>99</v>
      </c>
      <c r="F44" s="70" t="s">
        <v>95</v>
      </c>
      <c r="G44" s="70" t="s">
        <v>137</v>
      </c>
      <c r="H44" s="70" t="s">
        <v>138</v>
      </c>
      <c r="I44" s="70" t="s">
        <v>126</v>
      </c>
      <c r="J44" s="72">
        <v>5</v>
      </c>
      <c r="K44" s="70">
        <v>358763.4</v>
      </c>
      <c r="L44" s="70">
        <v>1971100</v>
      </c>
      <c r="M44" s="70" t="s">
        <v>75</v>
      </c>
      <c r="N44" s="70" t="s">
        <v>76</v>
      </c>
      <c r="O44" s="70" t="s">
        <v>77</v>
      </c>
      <c r="P44" s="70" t="s">
        <v>86</v>
      </c>
      <c r="Q44" s="70"/>
      <c r="R44" s="70" t="s">
        <v>78</v>
      </c>
      <c r="S44" s="70" t="s">
        <v>79</v>
      </c>
      <c r="T44" s="70"/>
      <c r="U44" s="70" t="s">
        <v>80</v>
      </c>
      <c r="V44" s="70"/>
      <c r="W44" s="70"/>
      <c r="X44" s="70"/>
      <c r="Y44" s="70"/>
      <c r="Z44" s="70">
        <v>250</v>
      </c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6">
        <v>5000000</v>
      </c>
      <c r="AT44" s="6"/>
      <c r="AU44" s="6">
        <v>5000000</v>
      </c>
      <c r="AV44" s="73" t="s">
        <v>206</v>
      </c>
      <c r="AW44" s="6">
        <f t="shared" ref="AW44:AW45" si="21">SUM(AX44:AZ44)</f>
        <v>5000000</v>
      </c>
      <c r="AX44" s="9">
        <v>1000000</v>
      </c>
      <c r="AY44" s="10">
        <v>2000000</v>
      </c>
      <c r="AZ44" s="11">
        <v>2000000</v>
      </c>
      <c r="BA44" s="7"/>
      <c r="BB44" s="10"/>
      <c r="BC44" s="10"/>
      <c r="BD44" s="10"/>
      <c r="BE44" s="10"/>
      <c r="BF44" s="8"/>
      <c r="BG44" s="6">
        <f t="shared" ref="BG44:BG45" si="22">SUM(BB44:BF44)</f>
        <v>0</v>
      </c>
      <c r="BH44" s="12">
        <f t="shared" si="15"/>
        <v>0</v>
      </c>
      <c r="BI44" s="5" t="s">
        <v>81</v>
      </c>
      <c r="BJ44" s="13" t="s">
        <v>82</v>
      </c>
      <c r="BK44" s="4" t="s">
        <v>83</v>
      </c>
      <c r="BL44" s="4" t="s">
        <v>84</v>
      </c>
      <c r="BM44" s="9">
        <f t="shared" ref="BM44:BM45" si="23">X44+Z44+AE44+AH44+AK44+AL44</f>
        <v>250</v>
      </c>
      <c r="BN44" s="14">
        <f t="shared" ref="BN44:BN45" si="24">BM44/15</f>
        <v>16.666666666666668</v>
      </c>
      <c r="BO44" s="15">
        <v>0.20833333333333334</v>
      </c>
      <c r="CC44" s="4">
        <v>1</v>
      </c>
    </row>
    <row r="45" spans="1:81" ht="25.5" customHeight="1" x14ac:dyDescent="0.3">
      <c r="A45" s="81">
        <f>IF(B45="","",SUBTOTAL(2,CC$7:CD45))</f>
        <v>39</v>
      </c>
      <c r="B45" s="82" t="s">
        <v>200</v>
      </c>
      <c r="C45" s="81" t="s">
        <v>73</v>
      </c>
      <c r="D45" s="70" t="s">
        <v>74</v>
      </c>
      <c r="E45" s="81" t="s">
        <v>99</v>
      </c>
      <c r="F45" s="70" t="s">
        <v>95</v>
      </c>
      <c r="G45" s="81"/>
      <c r="H45" s="81" t="s">
        <v>155</v>
      </c>
      <c r="I45" s="81" t="s">
        <v>150</v>
      </c>
      <c r="J45" s="83">
        <v>5</v>
      </c>
      <c r="K45" s="81">
        <v>309108</v>
      </c>
      <c r="L45" s="81">
        <v>1978993</v>
      </c>
      <c r="M45" s="70" t="s">
        <v>75</v>
      </c>
      <c r="N45" s="70" t="s">
        <v>76</v>
      </c>
      <c r="O45" s="70" t="s">
        <v>77</v>
      </c>
      <c r="P45" s="70" t="s">
        <v>86</v>
      </c>
      <c r="Q45" s="81"/>
      <c r="R45" s="70" t="s">
        <v>78</v>
      </c>
      <c r="S45" s="70" t="s">
        <v>79</v>
      </c>
      <c r="T45" s="81"/>
      <c r="U45" s="70" t="s">
        <v>80</v>
      </c>
      <c r="V45" s="81"/>
      <c r="W45" s="81"/>
      <c r="X45" s="81"/>
      <c r="Y45" s="81"/>
      <c r="Z45" s="81">
        <v>250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18">
        <v>7000000</v>
      </c>
      <c r="AT45" s="18"/>
      <c r="AU45" s="18">
        <v>7000000</v>
      </c>
      <c r="AV45" s="73" t="s">
        <v>207</v>
      </c>
      <c r="AW45" s="18">
        <f t="shared" si="21"/>
        <v>7000000</v>
      </c>
      <c r="AX45" s="21">
        <v>1400000</v>
      </c>
      <c r="AY45" s="22">
        <v>2800000</v>
      </c>
      <c r="AZ45" s="23">
        <v>2800000</v>
      </c>
      <c r="BA45" s="19"/>
      <c r="BB45" s="22"/>
      <c r="BC45" s="22"/>
      <c r="BD45" s="22"/>
      <c r="BE45" s="22"/>
      <c r="BF45" s="20"/>
      <c r="BG45" s="18">
        <f t="shared" si="22"/>
        <v>0</v>
      </c>
      <c r="BH45" s="24">
        <f t="shared" si="15"/>
        <v>0</v>
      </c>
      <c r="BI45" s="17" t="s">
        <v>81</v>
      </c>
      <c r="BJ45" s="25" t="s">
        <v>82</v>
      </c>
      <c r="BK45" s="26" t="s">
        <v>83</v>
      </c>
      <c r="BL45" s="26" t="s">
        <v>84</v>
      </c>
      <c r="BM45" s="21">
        <f t="shared" si="23"/>
        <v>250</v>
      </c>
      <c r="BN45" s="27">
        <f t="shared" si="24"/>
        <v>16.666666666666668</v>
      </c>
      <c r="BO45" s="28">
        <v>0.20833333333333334</v>
      </c>
      <c r="CC45" s="4">
        <v>1</v>
      </c>
    </row>
    <row r="46" spans="1:81" ht="25.5" customHeight="1" x14ac:dyDescent="0.3">
      <c r="A46" s="29"/>
      <c r="B46" s="30"/>
      <c r="C46" s="29"/>
      <c r="D46" s="31"/>
      <c r="E46" s="29"/>
      <c r="F46" s="31"/>
      <c r="G46" s="29"/>
      <c r="H46" s="29"/>
      <c r="I46" s="29"/>
      <c r="J46" s="32"/>
      <c r="K46" s="29"/>
      <c r="L46" s="29"/>
      <c r="M46" s="31"/>
      <c r="N46" s="31"/>
      <c r="O46" s="31"/>
      <c r="P46" s="31"/>
      <c r="Q46" s="29"/>
      <c r="R46" s="31"/>
      <c r="S46" s="31"/>
      <c r="T46" s="29"/>
      <c r="U46" s="31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33"/>
      <c r="AT46" s="33"/>
      <c r="AU46" s="33"/>
      <c r="AV46" s="39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4"/>
      <c r="BI46" s="29"/>
      <c r="BJ46" s="29"/>
      <c r="BK46" s="26"/>
      <c r="BL46" s="26"/>
      <c r="BM46" s="33"/>
      <c r="BN46" s="35"/>
      <c r="BO46" s="36"/>
    </row>
    <row r="47" spans="1:81" x14ac:dyDescent="0.3">
      <c r="B47" s="4" t="s">
        <v>215</v>
      </c>
      <c r="CC47" s="4">
        <v>1</v>
      </c>
    </row>
    <row r="48" spans="1:81" x14ac:dyDescent="0.3">
      <c r="B48" s="4" t="s">
        <v>221</v>
      </c>
      <c r="CC48" s="4">
        <v>1</v>
      </c>
    </row>
    <row r="49" spans="2:81" x14ac:dyDescent="0.3">
      <c r="B49" s="4" t="s">
        <v>219</v>
      </c>
    </row>
    <row r="50" spans="2:81" x14ac:dyDescent="0.3">
      <c r="B50" s="84" t="s">
        <v>220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CC50" s="4">
        <v>1</v>
      </c>
    </row>
    <row r="51" spans="2:81" x14ac:dyDescent="0.3">
      <c r="B51" s="40" t="s">
        <v>214</v>
      </c>
      <c r="CC51" s="4">
        <v>1</v>
      </c>
    </row>
    <row r="52" spans="2:81" x14ac:dyDescent="0.3">
      <c r="CC52" s="4">
        <v>1</v>
      </c>
    </row>
    <row r="53" spans="2:81" x14ac:dyDescent="0.3">
      <c r="CC53" s="4">
        <v>1</v>
      </c>
    </row>
    <row r="54" spans="2:81" x14ac:dyDescent="0.3">
      <c r="CC54" s="4">
        <v>1</v>
      </c>
    </row>
    <row r="55" spans="2:81" x14ac:dyDescent="0.3">
      <c r="CC55" s="4">
        <v>1</v>
      </c>
    </row>
    <row r="56" spans="2:81" x14ac:dyDescent="0.3">
      <c r="CC56" s="4">
        <v>1</v>
      </c>
    </row>
    <row r="57" spans="2:81" x14ac:dyDescent="0.3">
      <c r="CC57" s="4">
        <v>1</v>
      </c>
    </row>
    <row r="58" spans="2:81" x14ac:dyDescent="0.3">
      <c r="CC58" s="4">
        <v>1</v>
      </c>
    </row>
    <row r="59" spans="2:81" x14ac:dyDescent="0.3">
      <c r="CC59" s="4">
        <v>1</v>
      </c>
    </row>
    <row r="60" spans="2:81" x14ac:dyDescent="0.3">
      <c r="CC60" s="4">
        <v>1</v>
      </c>
    </row>
  </sheetData>
  <autoFilter ref="A6:BO45"/>
  <mergeCells count="40">
    <mergeCell ref="AA3:AB3"/>
    <mergeCell ref="AC3:AF3"/>
    <mergeCell ref="N2:N4"/>
    <mergeCell ref="O2:O4"/>
    <mergeCell ref="P2:P4"/>
    <mergeCell ref="Q2:Q4"/>
    <mergeCell ref="R2:T2"/>
    <mergeCell ref="U2:U4"/>
    <mergeCell ref="R3:R4"/>
    <mergeCell ref="AG3:AH3"/>
    <mergeCell ref="AJ3:AK3"/>
    <mergeCell ref="AX3:AZ3"/>
    <mergeCell ref="BB3:BF3"/>
    <mergeCell ref="AR2:AR4"/>
    <mergeCell ref="AS2:AS3"/>
    <mergeCell ref="BI2:BI4"/>
    <mergeCell ref="BJ2:BJ4"/>
    <mergeCell ref="E3:E4"/>
    <mergeCell ref="F3:F4"/>
    <mergeCell ref="G3:G4"/>
    <mergeCell ref="H3:H4"/>
    <mergeCell ref="I3:I4"/>
    <mergeCell ref="J3:J4"/>
    <mergeCell ref="V2:AK2"/>
    <mergeCell ref="AM2:AM4"/>
    <mergeCell ref="AN2:AN4"/>
    <mergeCell ref="AO2:AO4"/>
    <mergeCell ref="AP2:AP4"/>
    <mergeCell ref="AQ2:AQ4"/>
    <mergeCell ref="V3:X3"/>
    <mergeCell ref="Y3:Z3"/>
    <mergeCell ref="S3:S4"/>
    <mergeCell ref="T3:T4"/>
    <mergeCell ref="M2:M4"/>
    <mergeCell ref="K3:L3"/>
    <mergeCell ref="A2:A4"/>
    <mergeCell ref="B2:B4"/>
    <mergeCell ref="C2:C4"/>
    <mergeCell ref="D2:D4"/>
    <mergeCell ref="E2:L2"/>
  </mergeCells>
  <printOptions horizontalCentered="1"/>
  <pageMargins left="0.19685039370078741" right="0" top="0.19685039370078741" bottom="0" header="0.31496062992125984" footer="0.31496062992125984"/>
  <pageSetup paperSize="287" scale="67" orientation="landscape" r:id="rId1"/>
  <colBreaks count="1" manualBreakCount="1">
    <brk id="48" max="59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สชป 5</vt:lpstr>
      <vt:lpstr>'สชป 5'!Print_Area</vt:lpstr>
      <vt:lpstr>'สชป 5'!Print_Titles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Tongsiri</cp:lastModifiedBy>
  <cp:lastPrinted>2015-01-08T07:15:02Z</cp:lastPrinted>
  <dcterms:created xsi:type="dcterms:W3CDTF">2015-01-05T03:17:49Z</dcterms:created>
  <dcterms:modified xsi:type="dcterms:W3CDTF">2015-01-08T07:17:35Z</dcterms:modified>
</cp:coreProperties>
</file>