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20" windowWidth="14295" windowHeight="4620"/>
  </bookViews>
  <sheets>
    <sheet name="สรุป" sheetId="1" r:id="rId1"/>
    <sheet name="ข้อมูล" sheetId="4" r:id="rId2"/>
  </sheets>
  <calcPr calcId="125725"/>
</workbook>
</file>

<file path=xl/calcChain.xml><?xml version="1.0" encoding="utf-8"?>
<calcChain xmlns="http://schemas.openxmlformats.org/spreadsheetml/2006/main">
  <c r="P8" i="4"/>
  <c r="N8"/>
  <c r="L8"/>
  <c r="J8"/>
  <c r="O8"/>
  <c r="I8"/>
  <c r="Q12"/>
  <c r="R12" s="1"/>
  <c r="Q13"/>
  <c r="R13" s="1"/>
  <c r="Q14"/>
  <c r="Q15"/>
  <c r="Q16"/>
  <c r="R16" s="1"/>
  <c r="Q17"/>
  <c r="R17" s="1"/>
  <c r="Q18"/>
  <c r="R18" s="1"/>
  <c r="Q19"/>
  <c r="Q20"/>
  <c r="Q21"/>
  <c r="O11"/>
  <c r="P11" s="1"/>
  <c r="O12"/>
  <c r="P12"/>
  <c r="O13"/>
  <c r="P13" s="1"/>
  <c r="O14"/>
  <c r="P14"/>
  <c r="O15"/>
  <c r="P15" s="1"/>
  <c r="O16"/>
  <c r="P16"/>
  <c r="O17"/>
  <c r="P17" s="1"/>
  <c r="O18"/>
  <c r="P18"/>
  <c r="O19"/>
  <c r="P19" s="1"/>
  <c r="O20"/>
  <c r="P20"/>
  <c r="O21"/>
  <c r="P21" s="1"/>
  <c r="P10"/>
  <c r="O10"/>
  <c r="H12"/>
  <c r="H13"/>
  <c r="H14"/>
  <c r="H15"/>
  <c r="H16"/>
  <c r="H17"/>
  <c r="H18"/>
  <c r="H19"/>
  <c r="H20"/>
  <c r="H21"/>
  <c r="G11"/>
  <c r="H11" s="1"/>
  <c r="G12"/>
  <c r="G13"/>
  <c r="G14"/>
  <c r="G15"/>
  <c r="G16"/>
  <c r="G17"/>
  <c r="G18"/>
  <c r="G19"/>
  <c r="G20"/>
  <c r="G21"/>
  <c r="G22"/>
  <c r="AA12"/>
  <c r="AA13"/>
  <c r="AA14"/>
  <c r="AA15"/>
  <c r="AA16"/>
  <c r="AA17"/>
  <c r="AA18"/>
  <c r="AA19"/>
  <c r="AA20"/>
  <c r="AA21"/>
  <c r="AA22"/>
  <c r="Z11"/>
  <c r="AA11" s="1"/>
  <c r="Z12"/>
  <c r="Z13"/>
  <c r="Z14"/>
  <c r="Z15"/>
  <c r="Z16"/>
  <c r="Z17"/>
  <c r="Z18"/>
  <c r="Z19"/>
  <c r="Z20"/>
  <c r="Z21"/>
  <c r="Z22"/>
  <c r="R15"/>
  <c r="R19"/>
  <c r="R14"/>
  <c r="R20"/>
  <c r="R21"/>
  <c r="N11"/>
  <c r="N12"/>
  <c r="N13"/>
  <c r="N14"/>
  <c r="N15"/>
  <c r="N16"/>
  <c r="N17"/>
  <c r="N18"/>
  <c r="N19"/>
  <c r="N20"/>
  <c r="N21"/>
  <c r="N10"/>
  <c r="L11"/>
  <c r="L12"/>
  <c r="L13"/>
  <c r="L14"/>
  <c r="L15"/>
  <c r="L16"/>
  <c r="L17"/>
  <c r="L18"/>
  <c r="L19"/>
  <c r="L20"/>
  <c r="L21"/>
  <c r="L10"/>
  <c r="J11"/>
  <c r="J12"/>
  <c r="J13"/>
  <c r="J14"/>
  <c r="J15"/>
  <c r="J16"/>
  <c r="J17"/>
  <c r="J18"/>
  <c r="J19"/>
  <c r="J20"/>
  <c r="J21"/>
  <c r="J10"/>
  <c r="F11"/>
  <c r="F12"/>
  <c r="F15"/>
  <c r="D8"/>
  <c r="K8"/>
  <c r="M8"/>
  <c r="S8"/>
  <c r="T8"/>
  <c r="U8"/>
  <c r="V8"/>
  <c r="W8"/>
  <c r="X8"/>
  <c r="C8"/>
  <c r="Q11" l="1"/>
  <c r="R11" s="1"/>
  <c r="M9"/>
  <c r="D23"/>
  <c r="S9"/>
  <c r="W9"/>
  <c r="X9"/>
  <c r="T9"/>
  <c r="I9"/>
  <c r="D9"/>
  <c r="U9"/>
  <c r="K9"/>
  <c r="V9"/>
  <c r="C23"/>
  <c r="D24" l="1"/>
  <c r="Z9" l="1"/>
  <c r="Z10"/>
  <c r="AA10" s="1"/>
  <c r="E8"/>
  <c r="E23"/>
  <c r="I23" s="1"/>
  <c r="F10"/>
  <c r="G10"/>
  <c r="G8" s="1"/>
  <c r="H8" s="1"/>
  <c r="I24" l="1"/>
  <c r="K23"/>
  <c r="Q10"/>
  <c r="H10"/>
  <c r="E24"/>
  <c r="E9"/>
  <c r="Q8" l="1"/>
  <c r="R10"/>
  <c r="M23"/>
  <c r="K24"/>
  <c r="R8" l="1"/>
  <c r="Y8" s="1"/>
  <c r="M24"/>
  <c r="S23"/>
  <c r="S24" l="1"/>
  <c r="T23"/>
  <c r="U23" l="1"/>
  <c r="T24"/>
  <c r="V23" l="1"/>
  <c r="U24"/>
  <c r="V24" l="1"/>
  <c r="W23"/>
  <c r="W24" l="1"/>
  <c r="X23"/>
  <c r="X24" l="1"/>
</calcChain>
</file>

<file path=xl/sharedStrings.xml><?xml version="1.0" encoding="utf-8"?>
<sst xmlns="http://schemas.openxmlformats.org/spreadsheetml/2006/main" count="88" uniqueCount="53">
  <si>
    <t>คาดการณ์การเบิกจ่ายจริงงบรายจ่ายลงทุน ประจำปีงบประมาณ พ.ศ. 2558</t>
  </si>
  <si>
    <t>หน่วย</t>
  </si>
  <si>
    <t>เดือน</t>
  </si>
  <si>
    <t>งบประมาณ</t>
  </si>
  <si>
    <t>ผลการเบิกจ่าย</t>
  </si>
  <si>
    <t>ณ 30 พ.ย.57</t>
  </si>
  <si>
    <t>คาดการณ์การเบิกจ่ายจริงรายเดือน</t>
  </si>
  <si>
    <t xml:space="preserve">  ธ.ค.</t>
  </si>
  <si>
    <t xml:space="preserve">  ม.ค.</t>
  </si>
  <si>
    <t xml:space="preserve">  ก.พ.</t>
  </si>
  <si>
    <t xml:space="preserve">  มี.ค.</t>
  </si>
  <si>
    <t xml:space="preserve">  เม.ย.</t>
  </si>
  <si>
    <t xml:space="preserve">  พ.ค.</t>
  </si>
  <si>
    <t xml:space="preserve">  มิ.ย.</t>
  </si>
  <si>
    <t xml:space="preserve">  ก.ค.</t>
  </si>
  <si>
    <t xml:space="preserve">  ส.ค.</t>
  </si>
  <si>
    <t xml:space="preserve">  ก.ย.</t>
  </si>
  <si>
    <t>คงเหลือ</t>
  </si>
  <si>
    <t>เป้าหมายรัฐ/กรม</t>
  </si>
  <si>
    <t>คาดการณ์การเบิกจ่าย</t>
  </si>
  <si>
    <t>รายเดือน</t>
  </si>
  <si>
    <t>สะสม</t>
  </si>
  <si>
    <t>%</t>
  </si>
  <si>
    <t>ลบ.</t>
  </si>
  <si>
    <t>แบบฟอร์ม 1</t>
  </si>
  <si>
    <r>
      <t xml:space="preserve">หน่วยงาน   </t>
    </r>
    <r>
      <rPr>
        <b/>
        <sz val="18"/>
        <color rgb="FFFF0000"/>
        <rFont val="TH SarabunPSK"/>
        <family val="2"/>
      </rPr>
      <t>สำนักชลประทานที่ 5</t>
    </r>
  </si>
  <si>
    <t>กุมภวาปี</t>
  </si>
  <si>
    <t>สกลนคร</t>
  </si>
  <si>
    <t>อุดรธานี</t>
  </si>
  <si>
    <t>หนองบัวลำภู</t>
  </si>
  <si>
    <t>เลย</t>
  </si>
  <si>
    <t>หนองคาย</t>
  </si>
  <si>
    <t>บึงกาฬ</t>
  </si>
  <si>
    <t>ห้วยหลวง</t>
  </si>
  <si>
    <t>น้ำอูน</t>
  </si>
  <si>
    <t>ห้วยโมง</t>
  </si>
  <si>
    <t>ก่อสร้าง</t>
  </si>
  <si>
    <t>ภูพาน</t>
  </si>
  <si>
    <t>ส่วนกลาง</t>
  </si>
  <si>
    <t>หมายเหตุ</t>
  </si>
  <si>
    <t>งบประมาณ หน่วยล้านบาท</t>
  </si>
  <si>
    <t>สะสมถึง</t>
  </si>
  <si>
    <t>สิ้นไตรมาส 2</t>
  </si>
  <si>
    <t>รวมไตรมาส 2</t>
  </si>
  <si>
    <t>บาท</t>
  </si>
  <si>
    <t>รวมไตรมาส 1</t>
  </si>
  <si>
    <t xml:space="preserve">หน่วยงาน……………………………………………………...   </t>
  </si>
  <si>
    <t>งบประมาณตามแผน</t>
  </si>
  <si>
    <t>ณ 31 ธ.ค.57</t>
  </si>
  <si>
    <t>2.ไม่รวมงบกลาง กปร. ไม่รวมงบ งานซ่อมกระตุ้นเศรษฐกิจ  ไม่รวมงบเพิ่มเติมปี 58</t>
  </si>
  <si>
    <t>4.เป้าหมายของ สชป. 5 ณ สิ้นไตรมาส 2 ตั้งไว้ 59.64 %</t>
  </si>
  <si>
    <t>3.รวมงบค่าเตรียมความพร้อม</t>
  </si>
  <si>
    <t>1.งบประมาณตามแผน  หมายถึง งบประมาณ ที่ได้รับอนุมัติแผน ตาม พรบ.พ.ศ. 2558 (ของหน่วยงาน ที่ตัดค่าอำนวยการและค่าควบคุมงานของสำนักฯออกแล้ว) ไม่ใช่ยอดที่ได้รับจัดสรร</t>
  </si>
</sst>
</file>

<file path=xl/styles.xml><?xml version="1.0" encoding="utf-8"?>
<styleSheet xmlns="http://schemas.openxmlformats.org/spreadsheetml/2006/main">
  <numFmts count="2">
    <numFmt numFmtId="43" formatCode="_-* #,##0.00_-;\-* #,##0.00_-;_-* &quot;-&quot;??_-;_-@_-"/>
    <numFmt numFmtId="187" formatCode="_-* #,##0.000_-;\-* #,##0.000_-;_-* &quot;-&quot;??_-;_-@_-"/>
  </numFmts>
  <fonts count="10">
    <font>
      <sz val="11"/>
      <color theme="1"/>
      <name val="Tahoma"/>
      <family val="2"/>
      <charset val="222"/>
      <scheme val="minor"/>
    </font>
    <font>
      <sz val="11"/>
      <color theme="1"/>
      <name val="Tahoma"/>
      <family val="2"/>
      <charset val="222"/>
      <scheme val="minor"/>
    </font>
    <font>
      <sz val="16"/>
      <color theme="1"/>
      <name val="TH SarabunPSK"/>
      <family val="2"/>
    </font>
    <font>
      <sz val="16"/>
      <color rgb="FFFF0000"/>
      <name val="TH SarabunPSK"/>
      <family val="2"/>
    </font>
    <font>
      <b/>
      <sz val="18"/>
      <color theme="1"/>
      <name val="TH SarabunPSK"/>
      <family val="2"/>
    </font>
    <font>
      <b/>
      <sz val="18"/>
      <color rgb="FFFF0000"/>
      <name val="TH SarabunPSK"/>
      <family val="2"/>
    </font>
    <font>
      <b/>
      <sz val="16"/>
      <color theme="1"/>
      <name val="TH SarabunPSK"/>
      <family val="2"/>
    </font>
    <font>
      <b/>
      <sz val="16"/>
      <color rgb="FFFF0000"/>
      <name val="TH SarabunPSK"/>
      <family val="2"/>
    </font>
    <font>
      <sz val="16"/>
      <name val="TH SarabunPSK"/>
      <family val="2"/>
    </font>
    <font>
      <b/>
      <i/>
      <sz val="16"/>
      <color theme="1"/>
      <name val="TH SarabunPSK"/>
      <family val="2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61">
    <xf numFmtId="0" fontId="0" fillId="0" borderId="0" xfId="0"/>
    <xf numFmtId="0" fontId="2" fillId="0" borderId="0" xfId="0" applyFont="1" applyAlignment="1">
      <alignment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87" fontId="2" fillId="0" borderId="1" xfId="1" applyNumberFormat="1" applyFont="1" applyBorder="1" applyAlignment="1">
      <alignment vertical="center"/>
    </xf>
    <xf numFmtId="10" fontId="3" fillId="0" borderId="1" xfId="1" applyNumberFormat="1" applyFont="1" applyBorder="1" applyAlignment="1">
      <alignment vertical="center"/>
    </xf>
    <xf numFmtId="10" fontId="2" fillId="0" borderId="1" xfId="1" applyNumberFormat="1" applyFont="1" applyBorder="1" applyAlignment="1">
      <alignment vertical="center"/>
    </xf>
    <xf numFmtId="0" fontId="2" fillId="0" borderId="4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6" fillId="0" borderId="0" xfId="0" applyFont="1" applyAlignment="1">
      <alignment horizontal="right" vertical="center"/>
    </xf>
    <xf numFmtId="10" fontId="2" fillId="0" borderId="1" xfId="1" applyNumberFormat="1" applyFont="1" applyFill="1" applyBorder="1" applyAlignment="1">
      <alignment vertical="center"/>
    </xf>
    <xf numFmtId="43" fontId="2" fillId="0" borderId="1" xfId="1" applyFont="1" applyBorder="1" applyAlignment="1">
      <alignment vertical="center"/>
    </xf>
    <xf numFmtId="43" fontId="3" fillId="0" borderId="1" xfId="1" applyFont="1" applyBorder="1" applyAlignment="1">
      <alignment vertical="center"/>
    </xf>
    <xf numFmtId="43" fontId="2" fillId="0" borderId="0" xfId="0" applyNumberFormat="1" applyFont="1" applyAlignment="1">
      <alignment vertical="center"/>
    </xf>
    <xf numFmtId="0" fontId="7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10" fontId="3" fillId="0" borderId="1" xfId="1" applyNumberFormat="1" applyFont="1" applyBorder="1" applyAlignment="1">
      <alignment horizontal="center" vertical="center"/>
    </xf>
    <xf numFmtId="43" fontId="2" fillId="0" borderId="1" xfId="1" applyFont="1" applyBorder="1" applyAlignment="1">
      <alignment horizontal="center" vertical="center"/>
    </xf>
    <xf numFmtId="43" fontId="3" fillId="2" borderId="1" xfId="1" applyFont="1" applyFill="1" applyBorder="1" applyAlignment="1">
      <alignment horizontal="center" vertical="center"/>
    </xf>
    <xf numFmtId="43" fontId="2" fillId="2" borderId="1" xfId="1" applyFont="1" applyFill="1" applyBorder="1" applyAlignment="1">
      <alignment vertical="center"/>
    </xf>
    <xf numFmtId="187" fontId="2" fillId="3" borderId="1" xfId="1" applyNumberFormat="1" applyFont="1" applyFill="1" applyBorder="1" applyAlignment="1">
      <alignment vertical="center"/>
    </xf>
    <xf numFmtId="10" fontId="2" fillId="3" borderId="1" xfId="1" applyNumberFormat="1" applyFont="1" applyFill="1" applyBorder="1" applyAlignment="1">
      <alignment vertical="center"/>
    </xf>
    <xf numFmtId="0" fontId="2" fillId="4" borderId="1" xfId="0" applyFont="1" applyFill="1" applyBorder="1" applyAlignment="1">
      <alignment horizontal="center" vertical="center"/>
    </xf>
    <xf numFmtId="187" fontId="2" fillId="4" borderId="1" xfId="1" applyNumberFormat="1" applyFont="1" applyFill="1" applyBorder="1" applyAlignment="1">
      <alignment vertical="center"/>
    </xf>
    <xf numFmtId="187" fontId="2" fillId="4" borderId="1" xfId="1" applyNumberFormat="1" applyFont="1" applyFill="1" applyBorder="1" applyAlignment="1">
      <alignment horizontal="center" vertical="center"/>
    </xf>
    <xf numFmtId="10" fontId="2" fillId="4" borderId="1" xfId="1" applyNumberFormat="1" applyFont="1" applyFill="1" applyBorder="1" applyAlignment="1">
      <alignment vertical="center"/>
    </xf>
    <xf numFmtId="10" fontId="2" fillId="4" borderId="1" xfId="1" applyNumberFormat="1" applyFont="1" applyFill="1" applyBorder="1" applyAlignment="1">
      <alignment horizontal="center" vertical="center"/>
    </xf>
    <xf numFmtId="43" fontId="2" fillId="3" borderId="1" xfId="1" applyFont="1" applyFill="1" applyBorder="1" applyAlignment="1">
      <alignment horizontal="center" vertical="center"/>
    </xf>
    <xf numFmtId="43" fontId="2" fillId="3" borderId="1" xfId="1" applyFont="1" applyFill="1" applyBorder="1" applyAlignment="1">
      <alignment vertical="center"/>
    </xf>
    <xf numFmtId="10" fontId="3" fillId="5" borderId="5" xfId="1" applyNumberFormat="1" applyFont="1" applyFill="1" applyBorder="1" applyAlignment="1">
      <alignment horizontal="center" vertical="center"/>
    </xf>
    <xf numFmtId="43" fontId="2" fillId="5" borderId="1" xfId="1" applyFont="1" applyFill="1" applyBorder="1" applyAlignment="1">
      <alignment horizontal="center" vertical="center"/>
    </xf>
    <xf numFmtId="10" fontId="2" fillId="5" borderId="1" xfId="1" applyNumberFormat="1" applyFont="1" applyFill="1" applyBorder="1" applyAlignment="1">
      <alignment vertical="center"/>
    </xf>
    <xf numFmtId="43" fontId="2" fillId="5" borderId="1" xfId="1" applyFont="1" applyFill="1" applyBorder="1" applyAlignment="1">
      <alignment vertical="center"/>
    </xf>
    <xf numFmtId="187" fontId="2" fillId="6" borderId="1" xfId="1" applyNumberFormat="1" applyFont="1" applyFill="1" applyBorder="1" applyAlignment="1">
      <alignment horizontal="center" vertical="center"/>
    </xf>
    <xf numFmtId="10" fontId="2" fillId="6" borderId="1" xfId="1" applyNumberFormat="1" applyFont="1" applyFill="1" applyBorder="1" applyAlignment="1">
      <alignment horizontal="center" vertical="center"/>
    </xf>
    <xf numFmtId="0" fontId="2" fillId="0" borderId="7" xfId="0" applyFont="1" applyBorder="1" applyAlignment="1">
      <alignment vertical="center"/>
    </xf>
    <xf numFmtId="0" fontId="2" fillId="0" borderId="6" xfId="0" applyFont="1" applyBorder="1" applyAlignment="1">
      <alignment vertical="center"/>
    </xf>
    <xf numFmtId="187" fontId="2" fillId="7" borderId="1" xfId="1" applyNumberFormat="1" applyFont="1" applyFill="1" applyBorder="1" applyAlignment="1">
      <alignment vertical="center"/>
    </xf>
    <xf numFmtId="43" fontId="8" fillId="0" borderId="1" xfId="1" applyFont="1" applyFill="1" applyBorder="1" applyAlignment="1">
      <alignment horizontal="center" vertical="center"/>
    </xf>
    <xf numFmtId="43" fontId="8" fillId="0" borderId="1" xfId="1" applyFont="1" applyFill="1" applyBorder="1" applyAlignment="1">
      <alignment vertical="center"/>
    </xf>
    <xf numFmtId="10" fontId="3" fillId="2" borderId="1" xfId="1" applyNumberFormat="1" applyFont="1" applyFill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43" fontId="2" fillId="7" borderId="1" xfId="1" applyFont="1" applyFill="1" applyBorder="1" applyAlignment="1">
      <alignment horizontal="center" vertical="center"/>
    </xf>
    <xf numFmtId="43" fontId="8" fillId="7" borderId="1" xfId="1" applyFont="1" applyFill="1" applyBorder="1" applyAlignment="1">
      <alignment horizontal="center" vertical="center"/>
    </xf>
    <xf numFmtId="43" fontId="3" fillId="7" borderId="1" xfId="1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0" fontId="3" fillId="3" borderId="5" xfId="1" applyNumberFormat="1" applyFont="1" applyFill="1" applyBorder="1" applyAlignment="1">
      <alignment horizontal="center" vertical="center"/>
    </xf>
    <xf numFmtId="10" fontId="3" fillId="3" borderId="6" xfId="1" applyNumberFormat="1" applyFont="1" applyFill="1" applyBorder="1" applyAlignment="1">
      <alignment horizontal="center" vertical="center"/>
    </xf>
    <xf numFmtId="0" fontId="2" fillId="5" borderId="5" xfId="0" applyFont="1" applyFill="1" applyBorder="1" applyAlignment="1">
      <alignment horizontal="center" vertical="center"/>
    </xf>
    <xf numFmtId="0" fontId="2" fillId="5" borderId="6" xfId="0" applyFont="1" applyFill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3" fillId="3" borderId="5" xfId="0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187" fontId="2" fillId="0" borderId="1" xfId="1" applyNumberFormat="1" applyFont="1" applyFill="1" applyBorder="1" applyAlignment="1">
      <alignment vertical="center"/>
    </xf>
    <xf numFmtId="0" fontId="9" fillId="8" borderId="1" xfId="0" applyFont="1" applyFill="1" applyBorder="1" applyAlignment="1">
      <alignment horizontal="center" vertical="center"/>
    </xf>
    <xf numFmtId="187" fontId="9" fillId="8" borderId="1" xfId="1" applyNumberFormat="1" applyFont="1" applyFill="1" applyBorder="1" applyAlignment="1">
      <alignment vertical="center"/>
    </xf>
    <xf numFmtId="10" fontId="9" fillId="8" borderId="1" xfId="1" applyNumberFormat="1" applyFont="1" applyFill="1" applyBorder="1" applyAlignment="1">
      <alignment vertical="center"/>
    </xf>
  </cellXfs>
  <cellStyles count="2">
    <cellStyle name="เครื่องหมายจุลภาค" xfId="1" builtinId="3"/>
    <cellStyle name="ปกติ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ชุดรูปแบบ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16"/>
  <sheetViews>
    <sheetView tabSelected="1" workbookViewId="0">
      <selection activeCell="E16" sqref="E16"/>
    </sheetView>
  </sheetViews>
  <sheetFormatPr defaultRowHeight="24"/>
  <cols>
    <col min="1" max="1" width="16.625" style="1" customWidth="1"/>
    <col min="2" max="2" width="9" style="1"/>
    <col min="3" max="3" width="15" style="1" bestFit="1" customWidth="1"/>
    <col min="4" max="4" width="12.75" style="1" customWidth="1"/>
    <col min="5" max="11" width="9" style="1"/>
    <col min="12" max="13" width="9.875" style="1" bestFit="1" customWidth="1"/>
    <col min="14" max="16384" width="9" style="1"/>
  </cols>
  <sheetData>
    <row r="1" spans="1:14">
      <c r="N1" s="10" t="s">
        <v>24</v>
      </c>
    </row>
    <row r="2" spans="1:14" ht="27.75">
      <c r="A2" s="46" t="s">
        <v>0</v>
      </c>
      <c r="B2" s="46"/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46"/>
    </row>
    <row r="3" spans="1:14" ht="27.75">
      <c r="A3" s="46" t="s">
        <v>46</v>
      </c>
      <c r="B3" s="46"/>
      <c r="C3" s="46"/>
      <c r="D3" s="46"/>
      <c r="E3" s="46"/>
      <c r="F3" s="46"/>
      <c r="G3" s="46"/>
      <c r="H3" s="46"/>
      <c r="I3" s="46"/>
      <c r="J3" s="46"/>
      <c r="K3" s="46"/>
      <c r="L3" s="46"/>
      <c r="M3" s="46"/>
      <c r="N3" s="46"/>
    </row>
    <row r="5" spans="1:14" ht="24.75" customHeight="1">
      <c r="A5" s="47" t="s">
        <v>2</v>
      </c>
      <c r="B5" s="47" t="s">
        <v>1</v>
      </c>
      <c r="C5" s="47" t="s">
        <v>47</v>
      </c>
      <c r="D5" s="2" t="s">
        <v>4</v>
      </c>
      <c r="E5" s="47" t="s">
        <v>2</v>
      </c>
      <c r="F5" s="47"/>
      <c r="G5" s="47"/>
      <c r="H5" s="47"/>
      <c r="I5" s="47"/>
      <c r="J5" s="47"/>
      <c r="K5" s="47"/>
      <c r="L5" s="47"/>
      <c r="M5" s="47"/>
      <c r="N5" s="47" t="s">
        <v>17</v>
      </c>
    </row>
    <row r="6" spans="1:14" ht="24.75" customHeight="1">
      <c r="A6" s="47"/>
      <c r="B6" s="47"/>
      <c r="C6" s="47"/>
      <c r="D6" s="3" t="s">
        <v>48</v>
      </c>
      <c r="E6" s="4" t="s">
        <v>8</v>
      </c>
      <c r="F6" s="4" t="s">
        <v>9</v>
      </c>
      <c r="G6" s="4" t="s">
        <v>10</v>
      </c>
      <c r="H6" s="4" t="s">
        <v>11</v>
      </c>
      <c r="I6" s="4" t="s">
        <v>12</v>
      </c>
      <c r="J6" s="4" t="s">
        <v>13</v>
      </c>
      <c r="K6" s="4" t="s">
        <v>14</v>
      </c>
      <c r="L6" s="4" t="s">
        <v>15</v>
      </c>
      <c r="M6" s="4" t="s">
        <v>16</v>
      </c>
      <c r="N6" s="47"/>
    </row>
    <row r="7" spans="1:14" ht="24.75" customHeight="1">
      <c r="A7" s="58" t="s">
        <v>18</v>
      </c>
      <c r="B7" s="58" t="s">
        <v>22</v>
      </c>
      <c r="C7" s="59"/>
      <c r="D7" s="59"/>
      <c r="E7" s="60"/>
      <c r="F7" s="60"/>
      <c r="G7" s="60">
        <v>0.55000000000000004</v>
      </c>
      <c r="H7" s="60"/>
      <c r="I7" s="60"/>
      <c r="J7" s="60">
        <v>0.74</v>
      </c>
      <c r="K7" s="60"/>
      <c r="L7" s="60"/>
      <c r="M7" s="60">
        <v>0.87</v>
      </c>
      <c r="N7" s="59"/>
    </row>
    <row r="8" spans="1:14" ht="24.75" customHeight="1">
      <c r="A8" s="42" t="s">
        <v>19</v>
      </c>
      <c r="B8" s="42" t="s">
        <v>44</v>
      </c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5"/>
    </row>
    <row r="9" spans="1:14" ht="24.75" customHeight="1">
      <c r="A9" s="3" t="s">
        <v>20</v>
      </c>
      <c r="B9" s="4" t="s">
        <v>22</v>
      </c>
      <c r="C9" s="7"/>
      <c r="D9" s="11"/>
      <c r="E9" s="11"/>
      <c r="F9" s="11"/>
      <c r="G9" s="11"/>
      <c r="H9" s="11"/>
      <c r="I9" s="11"/>
      <c r="J9" s="11"/>
      <c r="K9" s="11"/>
      <c r="L9" s="11"/>
      <c r="M9" s="11"/>
      <c r="N9" s="5"/>
    </row>
    <row r="10" spans="1:14" ht="24.75" customHeight="1">
      <c r="A10" s="42" t="s">
        <v>19</v>
      </c>
      <c r="B10" s="42" t="s">
        <v>44</v>
      </c>
      <c r="C10" s="5"/>
      <c r="D10" s="5"/>
      <c r="E10" s="5"/>
      <c r="F10" s="57"/>
      <c r="G10" s="57"/>
      <c r="H10" s="57"/>
      <c r="I10" s="5"/>
      <c r="J10" s="5"/>
      <c r="K10" s="5"/>
      <c r="L10" s="5"/>
      <c r="M10" s="5"/>
      <c r="N10" s="5"/>
    </row>
    <row r="11" spans="1:14" ht="24.75" customHeight="1">
      <c r="A11" s="3" t="s">
        <v>21</v>
      </c>
      <c r="B11" s="4" t="s">
        <v>22</v>
      </c>
      <c r="C11" s="7"/>
      <c r="D11" s="11"/>
      <c r="E11" s="11"/>
      <c r="F11" s="11"/>
      <c r="G11" s="11"/>
      <c r="H11" s="11"/>
      <c r="I11" s="11"/>
      <c r="J11" s="11"/>
      <c r="K11" s="11"/>
      <c r="L11" s="11"/>
      <c r="M11" s="11"/>
      <c r="N11" s="5"/>
    </row>
    <row r="13" spans="1:14">
      <c r="A13" s="1" t="s">
        <v>39</v>
      </c>
      <c r="B13" s="1" t="s">
        <v>52</v>
      </c>
    </row>
    <row r="14" spans="1:14">
      <c r="B14" s="1" t="s">
        <v>49</v>
      </c>
    </row>
    <row r="15" spans="1:14">
      <c r="B15" s="1" t="s">
        <v>51</v>
      </c>
    </row>
    <row r="16" spans="1:14">
      <c r="B16" s="1" t="s">
        <v>50</v>
      </c>
    </row>
  </sheetData>
  <mergeCells count="7">
    <mergeCell ref="A2:N2"/>
    <mergeCell ref="A3:N3"/>
    <mergeCell ref="E5:M5"/>
    <mergeCell ref="C5:C6"/>
    <mergeCell ref="A5:A6"/>
    <mergeCell ref="B5:B6"/>
    <mergeCell ref="N5:N6"/>
  </mergeCells>
  <pageMargins left="0.27559055118110237" right="0.19685039370078741" top="0.39370078740157483" bottom="0.74803149606299213" header="0.31496062992125984" footer="0.31496062992125984"/>
  <pageSetup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AA25"/>
  <sheetViews>
    <sheetView topLeftCell="A4" zoomScale="140" zoomScaleNormal="140" workbookViewId="0">
      <pane xSplit="3" ySplit="6" topLeftCell="D10" activePane="bottomRight" state="frozen"/>
      <selection activeCell="A4" sqref="A4"/>
      <selection pane="topRight" activeCell="D4" sqref="D4"/>
      <selection pane="bottomLeft" activeCell="A10" sqref="A10"/>
      <selection pane="bottomRight" activeCell="D11" sqref="D11"/>
    </sheetView>
  </sheetViews>
  <sheetFormatPr defaultRowHeight="24"/>
  <cols>
    <col min="1" max="1" width="16.625" style="1" customWidth="1"/>
    <col min="2" max="2" width="9.875" style="1" bestFit="1" customWidth="1"/>
    <col min="3" max="3" width="10.625" style="1" customWidth="1"/>
    <col min="4" max="4" width="12.75" style="1" customWidth="1"/>
    <col min="5" max="5" width="9" style="1"/>
    <col min="6" max="8" width="9" style="16"/>
    <col min="9" max="22" width="9" style="1"/>
    <col min="23" max="24" width="9.875" style="1" bestFit="1" customWidth="1"/>
    <col min="25" max="16384" width="9" style="1"/>
  </cols>
  <sheetData>
    <row r="1" spans="1:27">
      <c r="Y1" s="10" t="s">
        <v>24</v>
      </c>
    </row>
    <row r="2" spans="1:27" ht="27.75">
      <c r="A2" s="46" t="s">
        <v>0</v>
      </c>
      <c r="B2" s="46"/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46"/>
      <c r="O2" s="46"/>
      <c r="P2" s="46"/>
      <c r="Q2" s="46"/>
      <c r="R2" s="46"/>
      <c r="S2" s="46"/>
      <c r="T2" s="46"/>
      <c r="U2" s="46"/>
      <c r="V2" s="46"/>
      <c r="W2" s="46"/>
      <c r="X2" s="46"/>
      <c r="Y2" s="46"/>
    </row>
    <row r="3" spans="1:27" ht="27.75">
      <c r="A3" s="46" t="s">
        <v>25</v>
      </c>
      <c r="B3" s="46"/>
      <c r="C3" s="46"/>
      <c r="D3" s="46"/>
      <c r="E3" s="46"/>
      <c r="F3" s="46"/>
      <c r="G3" s="46"/>
      <c r="H3" s="46"/>
      <c r="I3" s="46"/>
      <c r="J3" s="46"/>
      <c r="K3" s="46"/>
      <c r="L3" s="46"/>
      <c r="M3" s="46"/>
      <c r="N3" s="46"/>
      <c r="O3" s="46"/>
      <c r="P3" s="46"/>
      <c r="Q3" s="46"/>
      <c r="R3" s="46"/>
      <c r="S3" s="46"/>
      <c r="T3" s="46"/>
      <c r="U3" s="46"/>
      <c r="V3" s="46"/>
      <c r="W3" s="46"/>
      <c r="X3" s="46"/>
      <c r="Y3" s="46"/>
    </row>
    <row r="5" spans="1:27" ht="24.75" customHeight="1">
      <c r="A5" s="47" t="s">
        <v>2</v>
      </c>
      <c r="B5" s="47" t="s">
        <v>1</v>
      </c>
      <c r="C5" s="47" t="s">
        <v>3</v>
      </c>
      <c r="D5" s="2" t="s">
        <v>4</v>
      </c>
      <c r="E5" s="52" t="s">
        <v>6</v>
      </c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36"/>
      <c r="T5" s="36"/>
      <c r="U5" s="36"/>
      <c r="V5" s="36"/>
      <c r="W5" s="36"/>
      <c r="X5" s="37"/>
      <c r="Y5" s="47" t="s">
        <v>17</v>
      </c>
    </row>
    <row r="6" spans="1:27" ht="24.75" customHeight="1">
      <c r="A6" s="47"/>
      <c r="B6" s="47"/>
      <c r="C6" s="47"/>
      <c r="D6" s="3" t="s">
        <v>5</v>
      </c>
      <c r="E6" s="52" t="s">
        <v>7</v>
      </c>
      <c r="F6" s="53"/>
      <c r="G6" s="50" t="s">
        <v>45</v>
      </c>
      <c r="H6" s="51"/>
      <c r="I6" s="52" t="s">
        <v>8</v>
      </c>
      <c r="J6" s="53"/>
      <c r="K6" s="52" t="s">
        <v>9</v>
      </c>
      <c r="L6" s="53"/>
      <c r="M6" s="52" t="s">
        <v>10</v>
      </c>
      <c r="N6" s="53"/>
      <c r="O6" s="50" t="s">
        <v>43</v>
      </c>
      <c r="P6" s="51"/>
      <c r="Q6" s="54" t="s">
        <v>41</v>
      </c>
      <c r="R6" s="55"/>
      <c r="S6" s="9" t="s">
        <v>11</v>
      </c>
      <c r="T6" s="9" t="s">
        <v>12</v>
      </c>
      <c r="U6" s="9" t="s">
        <v>13</v>
      </c>
      <c r="V6" s="9" t="s">
        <v>14</v>
      </c>
      <c r="W6" s="9" t="s">
        <v>15</v>
      </c>
      <c r="X6" s="9" t="s">
        <v>16</v>
      </c>
      <c r="Y6" s="47"/>
    </row>
    <row r="7" spans="1:27" ht="24.75" customHeight="1">
      <c r="A7" s="9" t="s">
        <v>18</v>
      </c>
      <c r="B7" s="9" t="s">
        <v>22</v>
      </c>
      <c r="C7" s="5"/>
      <c r="D7" s="5"/>
      <c r="E7" s="41">
        <v>0.28999999999999998</v>
      </c>
      <c r="F7" s="17"/>
      <c r="G7" s="30" t="s">
        <v>44</v>
      </c>
      <c r="H7" s="30" t="s">
        <v>22</v>
      </c>
      <c r="I7" s="7"/>
      <c r="J7" s="7"/>
      <c r="K7" s="7"/>
      <c r="L7" s="7"/>
      <c r="M7" s="41">
        <v>0.55000000000000004</v>
      </c>
      <c r="N7" s="6"/>
      <c r="O7" s="30" t="s">
        <v>44</v>
      </c>
      <c r="P7" s="30" t="s">
        <v>22</v>
      </c>
      <c r="Q7" s="48" t="s">
        <v>42</v>
      </c>
      <c r="R7" s="49"/>
      <c r="S7" s="7"/>
      <c r="T7" s="7"/>
      <c r="U7" s="6">
        <v>0.74</v>
      </c>
      <c r="V7" s="7"/>
      <c r="W7" s="7"/>
      <c r="X7" s="6">
        <v>0.87</v>
      </c>
      <c r="Y7" s="5"/>
    </row>
    <row r="8" spans="1:27" ht="24.75" customHeight="1">
      <c r="A8" s="8" t="s">
        <v>19</v>
      </c>
      <c r="B8" s="23" t="s">
        <v>23</v>
      </c>
      <c r="C8" s="24">
        <f>SUM(C10:C22)</f>
        <v>1064.6350499999999</v>
      </c>
      <c r="D8" s="24">
        <f t="shared" ref="D8:X8" si="0">SUM(D10:D22)</f>
        <v>8.0099660000000004</v>
      </c>
      <c r="E8" s="24">
        <f t="shared" si="0"/>
        <v>234.9113340866667</v>
      </c>
      <c r="F8" s="25"/>
      <c r="G8" s="24">
        <f>SUM(G10:G22)</f>
        <v>242.92130008666669</v>
      </c>
      <c r="H8" s="34">
        <f>G8/C8*100</f>
        <v>22.817330698126717</v>
      </c>
      <c r="I8" s="24">
        <f>SUM(I10:I22)</f>
        <v>132.48358003555555</v>
      </c>
      <c r="J8" s="24">
        <f>I8/C8*100</f>
        <v>12.444037046831735</v>
      </c>
      <c r="K8" s="24">
        <f t="shared" si="0"/>
        <v>125.31545920000001</v>
      </c>
      <c r="L8" s="24">
        <f>K8/C8*100</f>
        <v>11.77074333594409</v>
      </c>
      <c r="M8" s="24">
        <f t="shared" si="0"/>
        <v>133.73344786666669</v>
      </c>
      <c r="N8" s="24">
        <f>M8/C8*100</f>
        <v>12.561435758353692</v>
      </c>
      <c r="O8" s="38">
        <f>SUM(O10:O22)</f>
        <v>391.53248710222221</v>
      </c>
      <c r="P8" s="38">
        <f>O8/C8*100</f>
        <v>36.776216141129517</v>
      </c>
      <c r="Q8" s="38">
        <f>SUM(Q10:Q22)</f>
        <v>634.4537871888889</v>
      </c>
      <c r="R8" s="38">
        <f>Q8/C8*100</f>
        <v>59.593546839256227</v>
      </c>
      <c r="S8" s="24">
        <f t="shared" si="0"/>
        <v>101.68098586666666</v>
      </c>
      <c r="T8" s="24">
        <f t="shared" si="0"/>
        <v>105.00389236666666</v>
      </c>
      <c r="U8" s="24">
        <f t="shared" si="0"/>
        <v>80.151343866666679</v>
      </c>
      <c r="V8" s="24">
        <f t="shared" si="0"/>
        <v>58.368359866666673</v>
      </c>
      <c r="W8" s="24">
        <f t="shared" si="0"/>
        <v>44.107036866666668</v>
      </c>
      <c r="X8" s="24">
        <f t="shared" si="0"/>
        <v>40.010651977777783</v>
      </c>
      <c r="Y8" s="24">
        <f>C8-SUM(D8:X8)</f>
        <v>-1424.0118921974195</v>
      </c>
    </row>
    <row r="9" spans="1:27" ht="24.75" customHeight="1">
      <c r="A9" s="8" t="s">
        <v>20</v>
      </c>
      <c r="B9" s="23" t="s">
        <v>22</v>
      </c>
      <c r="C9" s="24"/>
      <c r="D9" s="26">
        <f>D8/$C$8</f>
        <v>7.5236730182798332E-3</v>
      </c>
      <c r="E9" s="26">
        <f t="shared" ref="E9:X9" si="1">E8/$C$8</f>
        <v>0.22064963396298734</v>
      </c>
      <c r="F9" s="27" t="s">
        <v>22</v>
      </c>
      <c r="G9" s="35"/>
      <c r="H9" s="35"/>
      <c r="I9" s="26">
        <f t="shared" si="1"/>
        <v>0.12444037046831735</v>
      </c>
      <c r="J9" s="26"/>
      <c r="K9" s="26">
        <f t="shared" si="1"/>
        <v>0.11770743335944089</v>
      </c>
      <c r="L9" s="26"/>
      <c r="M9" s="26">
        <f t="shared" si="1"/>
        <v>0.12561435758353692</v>
      </c>
      <c r="N9" s="26"/>
      <c r="O9" s="32"/>
      <c r="P9" s="32"/>
      <c r="Q9" s="22"/>
      <c r="R9" s="22"/>
      <c r="S9" s="26">
        <f t="shared" si="1"/>
        <v>9.5507832347494728E-2</v>
      </c>
      <c r="T9" s="26">
        <f t="shared" si="1"/>
        <v>9.862900189756732E-2</v>
      </c>
      <c r="U9" s="26">
        <f t="shared" si="1"/>
        <v>7.5285276270649445E-2</v>
      </c>
      <c r="V9" s="26">
        <f t="shared" si="1"/>
        <v>5.4824758837938581E-2</v>
      </c>
      <c r="W9" s="26">
        <f t="shared" si="1"/>
        <v>4.142925490445451E-2</v>
      </c>
      <c r="X9" s="26">
        <f t="shared" si="1"/>
        <v>3.7581565605770528E-2</v>
      </c>
      <c r="Y9" s="24"/>
      <c r="Z9" s="14">
        <f>SUM(Z10:Z22)</f>
        <v>1063.7760579999999</v>
      </c>
    </row>
    <row r="10" spans="1:27" ht="24.75" customHeight="1">
      <c r="A10" s="8"/>
      <c r="B10" s="9" t="s">
        <v>28</v>
      </c>
      <c r="C10" s="12">
        <v>84.471999999999994</v>
      </c>
      <c r="D10" s="12">
        <v>0.77100000000000002</v>
      </c>
      <c r="E10" s="12">
        <v>20.623000000000001</v>
      </c>
      <c r="F10" s="43">
        <f>E10/C10*100</f>
        <v>24.41400700823942</v>
      </c>
      <c r="G10" s="31">
        <f>+E10+D10</f>
        <v>21.394000000000002</v>
      </c>
      <c r="H10" s="31">
        <f>G10/C10*100</f>
        <v>25.326735486314995</v>
      </c>
      <c r="I10" s="12">
        <v>8.8789999999999996</v>
      </c>
      <c r="J10" s="18">
        <f>I10/C10*100</f>
        <v>10.511175300691354</v>
      </c>
      <c r="K10" s="12">
        <v>12.938000000000001</v>
      </c>
      <c r="L10" s="18">
        <f>K10/C10*100</f>
        <v>15.31631783312814</v>
      </c>
      <c r="M10" s="12">
        <v>12.375</v>
      </c>
      <c r="N10" s="18">
        <f>M10/C10*100</f>
        <v>14.649824794014584</v>
      </c>
      <c r="O10" s="31">
        <f>+I10+K10+M10</f>
        <v>34.192</v>
      </c>
      <c r="P10" s="31">
        <f>O10/C10*100</f>
        <v>40.477317927834079</v>
      </c>
      <c r="Q10" s="28">
        <f>+O10+G10</f>
        <v>55.585999999999999</v>
      </c>
      <c r="R10" s="28">
        <f>Q10/C10*100</f>
        <v>65.804053414149067</v>
      </c>
      <c r="S10" s="12">
        <v>9.1669999999999998</v>
      </c>
      <c r="T10" s="12">
        <v>6.992</v>
      </c>
      <c r="U10" s="12">
        <v>5.8339999999999996</v>
      </c>
      <c r="V10" s="12">
        <v>0.33</v>
      </c>
      <c r="W10" s="12">
        <v>0.33</v>
      </c>
      <c r="X10" s="12">
        <v>6.2329999999999997</v>
      </c>
      <c r="Y10" s="12"/>
      <c r="Z10" s="14">
        <f>+X10+W10+V10+U10+T10+S10+M10+K10+I10+E10+D10</f>
        <v>84.472000000000008</v>
      </c>
      <c r="AA10" s="14">
        <f>C10-Z10</f>
        <v>0</v>
      </c>
    </row>
    <row r="11" spans="1:27" ht="24.75" customHeight="1">
      <c r="A11" s="8"/>
      <c r="B11" s="9" t="s">
        <v>29</v>
      </c>
      <c r="C11" s="12">
        <v>24.887</v>
      </c>
      <c r="D11" s="40">
        <v>9.1999999999999998E-2</v>
      </c>
      <c r="E11" s="40">
        <v>7.3739999999999997</v>
      </c>
      <c r="F11" s="44">
        <f t="shared" ref="F11:F15" si="2">E11/C11*100</f>
        <v>29.629927271266119</v>
      </c>
      <c r="G11" s="31">
        <f t="shared" ref="G11:G22" si="3">+E11+D11</f>
        <v>7.4659999999999993</v>
      </c>
      <c r="H11" s="31">
        <f t="shared" ref="H11:H21" si="4">G11/C11*100</f>
        <v>29.999598183790731</v>
      </c>
      <c r="I11" s="12">
        <v>2.5129999999999999</v>
      </c>
      <c r="J11" s="39">
        <f t="shared" ref="J11:J21" si="5">I11/C11*100</f>
        <v>10.097641338851608</v>
      </c>
      <c r="K11" s="12">
        <v>2.2320000000000002</v>
      </c>
      <c r="L11" s="39">
        <f t="shared" ref="L11:L21" si="6">K11/C11*100</f>
        <v>8.9685377908144819</v>
      </c>
      <c r="M11" s="40">
        <v>2.2229999999999999</v>
      </c>
      <c r="N11" s="39">
        <f t="shared" ref="N11:N21" si="7">M11/C11*100</f>
        <v>8.9323743319805509</v>
      </c>
      <c r="O11" s="31">
        <f t="shared" ref="O11:O21" si="8">+I11+K11+M11</f>
        <v>6.968</v>
      </c>
      <c r="P11" s="31">
        <f t="shared" ref="P11:P21" si="9">O11/C11*100</f>
        <v>27.99855346164664</v>
      </c>
      <c r="Q11" s="28">
        <f t="shared" ref="Q11:Q21" si="10">+O11+G11</f>
        <v>14.433999999999999</v>
      </c>
      <c r="R11" s="28">
        <f t="shared" ref="R11:R21" si="11">Q11/C11*100</f>
        <v>57.998151645437368</v>
      </c>
      <c r="S11" s="12">
        <v>3.0362</v>
      </c>
      <c r="T11" s="12">
        <v>3.0362</v>
      </c>
      <c r="U11" s="12">
        <v>3.0362</v>
      </c>
      <c r="V11" s="12">
        <v>2.7324999999999999</v>
      </c>
      <c r="W11" s="12">
        <v>0.15179999999999999</v>
      </c>
      <c r="X11" s="12">
        <v>0.15179999999999999</v>
      </c>
      <c r="Y11" s="12"/>
      <c r="Z11" s="14">
        <f t="shared" ref="Z11:Z22" si="12">+X11+W11+V11+U11+T11+S11+M11+K11+I11+E11+D11</f>
        <v>26.578699999999994</v>
      </c>
      <c r="AA11" s="14">
        <f t="shared" ref="AA11:AA22" si="13">C11-Z11</f>
        <v>-1.6916999999999938</v>
      </c>
    </row>
    <row r="12" spans="1:27" ht="24.75" customHeight="1">
      <c r="A12" s="8"/>
      <c r="B12" s="9" t="s">
        <v>30</v>
      </c>
      <c r="C12" s="12">
        <v>200.9614</v>
      </c>
      <c r="D12" s="12">
        <v>0</v>
      </c>
      <c r="E12" s="12">
        <v>60.103613000000003</v>
      </c>
      <c r="F12" s="43">
        <f t="shared" si="2"/>
        <v>29.908038558648574</v>
      </c>
      <c r="G12" s="31">
        <f t="shared" si="3"/>
        <v>60.103613000000003</v>
      </c>
      <c r="H12" s="31">
        <f t="shared" si="4"/>
        <v>29.908038558648574</v>
      </c>
      <c r="I12" s="12">
        <v>22.670840999999999</v>
      </c>
      <c r="J12" s="18">
        <f t="shared" si="5"/>
        <v>11.281191810964692</v>
      </c>
      <c r="K12" s="12">
        <v>18.892368000000001</v>
      </c>
      <c r="L12" s="18">
        <f t="shared" si="6"/>
        <v>9.4009934246079112</v>
      </c>
      <c r="M12" s="12">
        <v>18.892368000000001</v>
      </c>
      <c r="N12" s="18">
        <f t="shared" si="7"/>
        <v>9.4009934246079112</v>
      </c>
      <c r="O12" s="31">
        <f t="shared" si="8"/>
        <v>60.455577000000005</v>
      </c>
      <c r="P12" s="31">
        <f t="shared" si="9"/>
        <v>30.083178660180515</v>
      </c>
      <c r="Q12" s="28">
        <f t="shared" si="10"/>
        <v>120.55919</v>
      </c>
      <c r="R12" s="28">
        <f t="shared" si="11"/>
        <v>59.991217218829085</v>
      </c>
      <c r="S12" s="12">
        <v>16.080442000000001</v>
      </c>
      <c r="T12" s="12">
        <v>16.080442000000001</v>
      </c>
      <c r="U12" s="12">
        <v>16.080442000000001</v>
      </c>
      <c r="V12" s="12">
        <v>12.060332000000001</v>
      </c>
      <c r="W12" s="12">
        <v>12.060332000000001</v>
      </c>
      <c r="X12" s="12">
        <v>8.0402210000000007</v>
      </c>
      <c r="Y12" s="12"/>
      <c r="Z12" s="14">
        <f t="shared" si="12"/>
        <v>200.96140100000002</v>
      </c>
      <c r="AA12" s="14">
        <f t="shared" si="13"/>
        <v>-1.0000000258969521E-6</v>
      </c>
    </row>
    <row r="13" spans="1:27" ht="24.75" customHeight="1">
      <c r="A13" s="8"/>
      <c r="B13" s="9" t="s">
        <v>27</v>
      </c>
      <c r="C13" s="12">
        <v>188.3603</v>
      </c>
      <c r="D13" s="12">
        <v>0</v>
      </c>
      <c r="E13" s="12">
        <v>43.323</v>
      </c>
      <c r="F13" s="19">
        <v>17</v>
      </c>
      <c r="G13" s="31">
        <f t="shared" si="3"/>
        <v>43.323</v>
      </c>
      <c r="H13" s="31">
        <f t="shared" si="4"/>
        <v>23.000069547563896</v>
      </c>
      <c r="I13" s="12">
        <v>22.603000000000002</v>
      </c>
      <c r="J13" s="18">
        <f t="shared" si="5"/>
        <v>11.9998747082055</v>
      </c>
      <c r="K13" s="12">
        <v>18.835999999999999</v>
      </c>
      <c r="L13" s="18">
        <f t="shared" si="6"/>
        <v>9.9999840730769698</v>
      </c>
      <c r="M13" s="12">
        <v>18.835999999999999</v>
      </c>
      <c r="N13" s="18">
        <f t="shared" si="7"/>
        <v>9.9999840730769698</v>
      </c>
      <c r="O13" s="31">
        <f t="shared" si="8"/>
        <v>60.274999999999999</v>
      </c>
      <c r="P13" s="31">
        <f t="shared" si="9"/>
        <v>31.999842854359439</v>
      </c>
      <c r="Q13" s="28">
        <f t="shared" si="10"/>
        <v>103.598</v>
      </c>
      <c r="R13" s="28">
        <f t="shared" si="11"/>
        <v>54.999912401923332</v>
      </c>
      <c r="S13" s="12">
        <v>18.835999999999999</v>
      </c>
      <c r="T13" s="12">
        <v>15.069000000000001</v>
      </c>
      <c r="U13" s="12">
        <v>15.069000000000001</v>
      </c>
      <c r="V13" s="12">
        <v>13.185</v>
      </c>
      <c r="W13" s="12">
        <v>13.185</v>
      </c>
      <c r="X13" s="12">
        <v>9.4183000000000003</v>
      </c>
      <c r="Y13" s="12"/>
      <c r="Z13" s="14">
        <f t="shared" si="12"/>
        <v>188.3603</v>
      </c>
      <c r="AA13" s="14">
        <f t="shared" si="13"/>
        <v>0</v>
      </c>
    </row>
    <row r="14" spans="1:27" ht="24.75" customHeight="1">
      <c r="A14" s="8"/>
      <c r="B14" s="9" t="s">
        <v>31</v>
      </c>
      <c r="C14" s="12">
        <v>88.613399999999999</v>
      </c>
      <c r="D14" s="12">
        <v>0.27867900000000001</v>
      </c>
      <c r="E14" s="12">
        <v>20.102402999999999</v>
      </c>
      <c r="F14" s="19">
        <v>20</v>
      </c>
      <c r="G14" s="31">
        <f t="shared" si="3"/>
        <v>20.381081999999999</v>
      </c>
      <c r="H14" s="31">
        <f t="shared" si="4"/>
        <v>23</v>
      </c>
      <c r="I14" s="12">
        <v>8.8613400000000002</v>
      </c>
      <c r="J14" s="18">
        <f t="shared" si="5"/>
        <v>10</v>
      </c>
      <c r="K14" s="12">
        <v>8.8613400000000002</v>
      </c>
      <c r="L14" s="18">
        <f t="shared" si="6"/>
        <v>10</v>
      </c>
      <c r="M14" s="12">
        <v>10.633608000000001</v>
      </c>
      <c r="N14" s="18">
        <f t="shared" si="7"/>
        <v>12.000000000000002</v>
      </c>
      <c r="O14" s="31">
        <f t="shared" si="8"/>
        <v>28.356287999999999</v>
      </c>
      <c r="P14" s="31">
        <f t="shared" si="9"/>
        <v>32</v>
      </c>
      <c r="Q14" s="28">
        <f t="shared" si="10"/>
        <v>48.737369999999999</v>
      </c>
      <c r="R14" s="28">
        <f t="shared" si="11"/>
        <v>55.000000000000007</v>
      </c>
      <c r="S14" s="12">
        <v>8.8613400000000002</v>
      </c>
      <c r="T14" s="12">
        <v>8.8613400000000002</v>
      </c>
      <c r="U14" s="12">
        <v>4.4306700000000001</v>
      </c>
      <c r="V14" s="12">
        <v>8.8613400000000002</v>
      </c>
      <c r="W14" s="12">
        <v>4.4306700000000001</v>
      </c>
      <c r="X14" s="12">
        <v>4.4306700000000001</v>
      </c>
      <c r="Y14" s="12"/>
      <c r="Z14" s="14">
        <f t="shared" si="12"/>
        <v>88.613399999999999</v>
      </c>
      <c r="AA14" s="14">
        <f t="shared" si="13"/>
        <v>0</v>
      </c>
    </row>
    <row r="15" spans="1:27" ht="24.75" customHeight="1">
      <c r="A15" s="8"/>
      <c r="B15" s="9" t="s">
        <v>32</v>
      </c>
      <c r="C15" s="12">
        <v>34.941549999999999</v>
      </c>
      <c r="D15" s="12">
        <v>0.20902699999999999</v>
      </c>
      <c r="E15" s="12">
        <v>5.4987510866666671</v>
      </c>
      <c r="F15" s="19">
        <f t="shared" si="2"/>
        <v>15.736998177432504</v>
      </c>
      <c r="G15" s="31">
        <f t="shared" si="3"/>
        <v>5.707778086666667</v>
      </c>
      <c r="H15" s="19">
        <f t="shared" si="4"/>
        <v>16.335217203205545</v>
      </c>
      <c r="I15" s="12">
        <v>3.6812380355555558</v>
      </c>
      <c r="J15" s="18">
        <f t="shared" si="5"/>
        <v>10.535417105296004</v>
      </c>
      <c r="K15" s="12">
        <v>5.8722061999999999</v>
      </c>
      <c r="L15" s="18">
        <f t="shared" si="6"/>
        <v>16.805797682129157</v>
      </c>
      <c r="M15" s="12">
        <v>6.2606328666666675</v>
      </c>
      <c r="N15" s="18">
        <f t="shared" si="7"/>
        <v>17.917444608686985</v>
      </c>
      <c r="O15" s="31">
        <f t="shared" si="8"/>
        <v>15.814077102222225</v>
      </c>
      <c r="P15" s="31">
        <f t="shared" si="9"/>
        <v>45.258659396112151</v>
      </c>
      <c r="Q15" s="28">
        <f t="shared" si="10"/>
        <v>21.521855188888892</v>
      </c>
      <c r="R15" s="28">
        <f t="shared" si="11"/>
        <v>61.593876599317696</v>
      </c>
      <c r="S15" s="12">
        <v>7.9489443666666668</v>
      </c>
      <c r="T15" s="12">
        <v>4.342152866666666</v>
      </c>
      <c r="U15" s="12">
        <v>0.50299586666666674</v>
      </c>
      <c r="V15" s="12">
        <v>0.14915886666666667</v>
      </c>
      <c r="W15" s="12">
        <v>0.24915886666666667</v>
      </c>
      <c r="X15" s="12">
        <v>0.22728397777777909</v>
      </c>
      <c r="Y15" s="12"/>
      <c r="Z15" s="14">
        <f t="shared" si="12"/>
        <v>34.941549999999999</v>
      </c>
      <c r="AA15" s="14">
        <f t="shared" si="13"/>
        <v>0</v>
      </c>
    </row>
    <row r="16" spans="1:27" ht="24.75" customHeight="1">
      <c r="A16" s="8"/>
      <c r="B16" s="9" t="s">
        <v>26</v>
      </c>
      <c r="C16" s="12">
        <v>62.926400000000001</v>
      </c>
      <c r="D16" s="12">
        <v>0</v>
      </c>
      <c r="E16" s="12">
        <v>12.016644999999999</v>
      </c>
      <c r="F16" s="45">
        <v>20</v>
      </c>
      <c r="G16" s="31">
        <f t="shared" si="3"/>
        <v>12.016644999999999</v>
      </c>
      <c r="H16" s="19">
        <f t="shared" si="4"/>
        <v>19.096349068117672</v>
      </c>
      <c r="I16" s="12">
        <v>5.4250050000000005</v>
      </c>
      <c r="J16" s="18">
        <f t="shared" si="5"/>
        <v>8.6211907879681657</v>
      </c>
      <c r="K16" s="12">
        <v>6.5723250000000002</v>
      </c>
      <c r="L16" s="18">
        <f t="shared" si="6"/>
        <v>10.444463690915102</v>
      </c>
      <c r="M16" s="12">
        <v>4.7283749999999998</v>
      </c>
      <c r="N16" s="18">
        <f t="shared" si="7"/>
        <v>7.5141355615449159</v>
      </c>
      <c r="O16" s="31">
        <f t="shared" si="8"/>
        <v>16.725705000000001</v>
      </c>
      <c r="P16" s="31">
        <f t="shared" si="9"/>
        <v>26.579790040428186</v>
      </c>
      <c r="Q16" s="28">
        <f t="shared" si="10"/>
        <v>28.742350000000002</v>
      </c>
      <c r="R16" s="19">
        <f t="shared" si="11"/>
        <v>45.676139108545861</v>
      </c>
      <c r="S16" s="12">
        <v>6.9321874999999995</v>
      </c>
      <c r="T16" s="12">
        <v>10.9600875</v>
      </c>
      <c r="U16" s="12">
        <v>8.2827750000000009</v>
      </c>
      <c r="V16" s="12">
        <v>2.9158749999999998</v>
      </c>
      <c r="W16" s="12">
        <v>2.9170499999999997</v>
      </c>
      <c r="X16" s="12">
        <v>2.1760000000000002</v>
      </c>
      <c r="Y16" s="12"/>
      <c r="Z16" s="14">
        <f t="shared" si="12"/>
        <v>62.926324999999991</v>
      </c>
      <c r="AA16" s="14">
        <f t="shared" si="13"/>
        <v>7.5000000009595169E-5</v>
      </c>
    </row>
    <row r="17" spans="1:27" ht="24.75" customHeight="1">
      <c r="A17" s="8"/>
      <c r="B17" s="9" t="s">
        <v>33</v>
      </c>
      <c r="C17" s="12">
        <v>83.399699999999996</v>
      </c>
      <c r="D17" s="12">
        <v>0</v>
      </c>
      <c r="E17" s="12">
        <v>9.8864199999999993</v>
      </c>
      <c r="F17" s="19">
        <v>20</v>
      </c>
      <c r="G17" s="31">
        <f t="shared" si="3"/>
        <v>9.8864199999999993</v>
      </c>
      <c r="H17" s="19">
        <f t="shared" si="4"/>
        <v>11.854263264735964</v>
      </c>
      <c r="I17" s="12">
        <v>10.880929999999999</v>
      </c>
      <c r="J17" s="18">
        <f t="shared" si="5"/>
        <v>13.046725587741923</v>
      </c>
      <c r="K17" s="12">
        <v>9.5171899999999994</v>
      </c>
      <c r="L17" s="18">
        <f t="shared" si="6"/>
        <v>11.411539849663727</v>
      </c>
      <c r="M17" s="12">
        <v>8.3553599999999992</v>
      </c>
      <c r="N17" s="18">
        <f t="shared" si="7"/>
        <v>10.018453303788862</v>
      </c>
      <c r="O17" s="31">
        <f t="shared" si="8"/>
        <v>28.753479999999996</v>
      </c>
      <c r="P17" s="31">
        <f t="shared" si="9"/>
        <v>34.47671874119451</v>
      </c>
      <c r="Q17" s="28">
        <f t="shared" si="10"/>
        <v>38.639899999999997</v>
      </c>
      <c r="R17" s="19">
        <f t="shared" si="11"/>
        <v>46.33098200593048</v>
      </c>
      <c r="S17" s="12">
        <v>7.8480999999999996</v>
      </c>
      <c r="T17" s="12">
        <v>11.360379999999999</v>
      </c>
      <c r="U17" s="12">
        <v>8.3523800000000001</v>
      </c>
      <c r="V17" s="12">
        <v>7.6978999999999997</v>
      </c>
      <c r="W17" s="12">
        <v>4.76309</v>
      </c>
      <c r="X17" s="12">
        <v>4.7379499999999997</v>
      </c>
      <c r="Y17" s="12"/>
      <c r="Z17" s="14">
        <f t="shared" si="12"/>
        <v>83.399699999999996</v>
      </c>
      <c r="AA17" s="14">
        <f t="shared" si="13"/>
        <v>0</v>
      </c>
    </row>
    <row r="18" spans="1:27" ht="24.75" customHeight="1">
      <c r="A18" s="8"/>
      <c r="B18" s="9" t="s">
        <v>34</v>
      </c>
      <c r="C18" s="12">
        <v>78.480900000000005</v>
      </c>
      <c r="D18" s="12">
        <v>1.57</v>
      </c>
      <c r="E18" s="12">
        <v>14.126562</v>
      </c>
      <c r="F18" s="44">
        <v>20</v>
      </c>
      <c r="G18" s="31">
        <f t="shared" si="3"/>
        <v>15.696562</v>
      </c>
      <c r="H18" s="31">
        <f t="shared" si="4"/>
        <v>20.000486742634195</v>
      </c>
      <c r="I18" s="12">
        <v>10.987326000000001</v>
      </c>
      <c r="J18" s="18">
        <f t="shared" si="5"/>
        <v>14.000000000000002</v>
      </c>
      <c r="K18" s="12">
        <v>7.8480900000000009</v>
      </c>
      <c r="L18" s="18">
        <f t="shared" si="6"/>
        <v>10</v>
      </c>
      <c r="M18" s="12">
        <v>12.556944000000001</v>
      </c>
      <c r="N18" s="18">
        <f t="shared" si="7"/>
        <v>16</v>
      </c>
      <c r="O18" s="31">
        <f t="shared" si="8"/>
        <v>31.392360000000004</v>
      </c>
      <c r="P18" s="31">
        <f t="shared" si="9"/>
        <v>40</v>
      </c>
      <c r="Q18" s="28">
        <f t="shared" si="10"/>
        <v>47.088922000000004</v>
      </c>
      <c r="R18" s="28">
        <f t="shared" si="11"/>
        <v>60.000486742634195</v>
      </c>
      <c r="S18" s="12">
        <v>6.2784720000000007</v>
      </c>
      <c r="T18" s="12">
        <v>7.8480900000000009</v>
      </c>
      <c r="U18" s="12">
        <v>7.0632809999999999</v>
      </c>
      <c r="V18" s="12">
        <v>4.7088540000000005</v>
      </c>
      <c r="W18" s="12">
        <v>3.1392360000000004</v>
      </c>
      <c r="X18" s="12">
        <v>2.3544270000000003</v>
      </c>
      <c r="Y18" s="12"/>
      <c r="Z18" s="14">
        <f t="shared" si="12"/>
        <v>78.481281999999993</v>
      </c>
      <c r="AA18" s="14">
        <f t="shared" si="13"/>
        <v>-3.8199999998766998E-4</v>
      </c>
    </row>
    <row r="19" spans="1:27" ht="24.75" customHeight="1">
      <c r="A19" s="8"/>
      <c r="B19" s="9" t="s">
        <v>35</v>
      </c>
      <c r="C19" s="13">
        <v>25.2044</v>
      </c>
      <c r="D19" s="20">
        <v>3.94306</v>
      </c>
      <c r="E19" s="12">
        <v>4.9133399999999998</v>
      </c>
      <c r="F19" s="44">
        <v>20</v>
      </c>
      <c r="G19" s="31">
        <f t="shared" si="3"/>
        <v>8.8564000000000007</v>
      </c>
      <c r="H19" s="31">
        <f t="shared" si="4"/>
        <v>35.138309184110717</v>
      </c>
      <c r="I19" s="12">
        <v>6.7411000000000003</v>
      </c>
      <c r="J19" s="18">
        <f t="shared" si="5"/>
        <v>26.745726936566633</v>
      </c>
      <c r="K19" s="12">
        <v>4.9415399999999998</v>
      </c>
      <c r="L19" s="18">
        <f t="shared" si="6"/>
        <v>19.605862468457889</v>
      </c>
      <c r="M19" s="12">
        <v>1.58866</v>
      </c>
      <c r="N19" s="18">
        <f t="shared" si="7"/>
        <v>6.3031058069226003</v>
      </c>
      <c r="O19" s="31">
        <f t="shared" si="8"/>
        <v>13.2713</v>
      </c>
      <c r="P19" s="31">
        <f t="shared" si="9"/>
        <v>52.654695211947121</v>
      </c>
      <c r="Q19" s="28">
        <f t="shared" si="10"/>
        <v>22.127700000000001</v>
      </c>
      <c r="R19" s="28">
        <f t="shared" si="11"/>
        <v>87.793004396057839</v>
      </c>
      <c r="S19" s="12">
        <v>0.34460000000000002</v>
      </c>
      <c r="T19" s="12">
        <v>9.4600000000000004E-2</v>
      </c>
      <c r="U19" s="12">
        <v>0.13059999999999999</v>
      </c>
      <c r="V19" s="12">
        <v>0.13059999999999999</v>
      </c>
      <c r="W19" s="12">
        <v>0.13059999999999999</v>
      </c>
      <c r="X19" s="12">
        <v>0.13059999999999999</v>
      </c>
      <c r="Y19" s="12"/>
      <c r="Z19" s="14">
        <f t="shared" si="12"/>
        <v>23.089299999999998</v>
      </c>
      <c r="AA19" s="14">
        <f t="shared" si="13"/>
        <v>2.1151000000000018</v>
      </c>
    </row>
    <row r="20" spans="1:27" ht="24.75" customHeight="1">
      <c r="A20" s="8"/>
      <c r="B20" s="9" t="s">
        <v>36</v>
      </c>
      <c r="C20" s="13">
        <v>157.37799999999999</v>
      </c>
      <c r="D20" s="12">
        <v>1.1462000000000001</v>
      </c>
      <c r="E20" s="12">
        <v>32.200600000000001</v>
      </c>
      <c r="F20" s="43">
        <v>23</v>
      </c>
      <c r="G20" s="31">
        <f t="shared" si="3"/>
        <v>33.346800000000002</v>
      </c>
      <c r="H20" s="31">
        <f t="shared" si="4"/>
        <v>21.18898448321875</v>
      </c>
      <c r="I20" s="12">
        <v>20.1538</v>
      </c>
      <c r="J20" s="18">
        <f t="shared" si="5"/>
        <v>12.805983047185757</v>
      </c>
      <c r="K20" s="12">
        <v>20.759399999999999</v>
      </c>
      <c r="L20" s="18">
        <f t="shared" si="6"/>
        <v>13.190789055649457</v>
      </c>
      <c r="M20" s="12">
        <v>31.787500000000001</v>
      </c>
      <c r="N20" s="18">
        <f t="shared" si="7"/>
        <v>20.198185260964053</v>
      </c>
      <c r="O20" s="31">
        <f t="shared" si="8"/>
        <v>72.700700000000012</v>
      </c>
      <c r="P20" s="31">
        <f t="shared" si="9"/>
        <v>46.194957363799269</v>
      </c>
      <c r="Q20" s="28">
        <f t="shared" si="10"/>
        <v>106.04750000000001</v>
      </c>
      <c r="R20" s="28">
        <f t="shared" si="11"/>
        <v>67.383941847018022</v>
      </c>
      <c r="S20" s="12">
        <v>13.4087</v>
      </c>
      <c r="T20" s="12">
        <v>18.845600000000001</v>
      </c>
      <c r="U20" s="12">
        <v>10.581</v>
      </c>
      <c r="V20" s="12">
        <v>4.8587999999999996</v>
      </c>
      <c r="W20" s="12">
        <v>2.3900999999999999</v>
      </c>
      <c r="X20" s="12">
        <v>1.2504</v>
      </c>
      <c r="Y20" s="12"/>
      <c r="Z20" s="14">
        <f t="shared" si="12"/>
        <v>157.38209999999998</v>
      </c>
      <c r="AA20" s="14">
        <f t="shared" si="13"/>
        <v>-4.0999999999939973E-3</v>
      </c>
    </row>
    <row r="21" spans="1:27" ht="24.75" customHeight="1">
      <c r="A21" s="8"/>
      <c r="B21" s="9" t="s">
        <v>37</v>
      </c>
      <c r="C21" s="13">
        <v>35.01</v>
      </c>
      <c r="D21" s="13">
        <v>0</v>
      </c>
      <c r="E21" s="13">
        <v>4.7429999999999994</v>
      </c>
      <c r="F21" s="45">
        <v>20</v>
      </c>
      <c r="G21" s="31">
        <f t="shared" si="3"/>
        <v>4.7429999999999994</v>
      </c>
      <c r="H21" s="19">
        <f t="shared" si="4"/>
        <v>13.547557840616967</v>
      </c>
      <c r="I21" s="13">
        <v>9.086999999999998</v>
      </c>
      <c r="J21" s="18">
        <f t="shared" si="5"/>
        <v>25.955441302484999</v>
      </c>
      <c r="K21" s="13">
        <v>8.0449999999999999</v>
      </c>
      <c r="L21" s="18">
        <f t="shared" si="6"/>
        <v>22.979148814624395</v>
      </c>
      <c r="M21" s="13">
        <v>5.4959999999999996</v>
      </c>
      <c r="N21" s="18">
        <f t="shared" si="7"/>
        <v>15.698371893744644</v>
      </c>
      <c r="O21" s="31">
        <f t="shared" si="8"/>
        <v>22.627999999999997</v>
      </c>
      <c r="P21" s="31">
        <f t="shared" si="9"/>
        <v>64.63296201085403</v>
      </c>
      <c r="Q21" s="28">
        <f t="shared" si="10"/>
        <v>27.370999999999995</v>
      </c>
      <c r="R21" s="28">
        <f t="shared" si="11"/>
        <v>78.180519851471004</v>
      </c>
      <c r="S21" s="13">
        <v>2.9390000000000005</v>
      </c>
      <c r="T21" s="13">
        <v>1.514</v>
      </c>
      <c r="U21" s="13">
        <v>0.78800000000000003</v>
      </c>
      <c r="V21" s="13">
        <v>0.73799999999999999</v>
      </c>
      <c r="W21" s="13">
        <v>0.36</v>
      </c>
      <c r="X21" s="13">
        <v>0.86</v>
      </c>
      <c r="Y21" s="12"/>
      <c r="Z21" s="14">
        <f t="shared" si="12"/>
        <v>34.57</v>
      </c>
      <c r="AA21" s="14">
        <f t="shared" si="13"/>
        <v>0.43999999999999773</v>
      </c>
    </row>
    <row r="22" spans="1:27" ht="24.75" customHeight="1">
      <c r="A22" s="8"/>
      <c r="B22" s="9" t="s">
        <v>38</v>
      </c>
      <c r="C22" s="12"/>
      <c r="D22" s="12"/>
      <c r="E22" s="12"/>
      <c r="F22" s="18"/>
      <c r="G22" s="31">
        <f t="shared" si="3"/>
        <v>0</v>
      </c>
      <c r="H22" s="31"/>
      <c r="I22" s="12"/>
      <c r="J22" s="12"/>
      <c r="K22" s="12"/>
      <c r="L22" s="12"/>
      <c r="M22" s="12"/>
      <c r="N22" s="12"/>
      <c r="O22" s="33"/>
      <c r="P22" s="33"/>
      <c r="Q22" s="29"/>
      <c r="R22" s="29"/>
      <c r="S22" s="12"/>
      <c r="T22" s="12"/>
      <c r="U22" s="12"/>
      <c r="V22" s="12"/>
      <c r="W22" s="12"/>
      <c r="X22" s="12"/>
      <c r="Y22" s="12"/>
      <c r="Z22" s="14">
        <f t="shared" si="12"/>
        <v>0</v>
      </c>
      <c r="AA22" s="14">
        <f t="shared" si="13"/>
        <v>0</v>
      </c>
    </row>
    <row r="23" spans="1:27" ht="24.75" customHeight="1">
      <c r="A23" s="2" t="s">
        <v>19</v>
      </c>
      <c r="B23" s="23" t="s">
        <v>23</v>
      </c>
      <c r="C23" s="24">
        <f>+C8</f>
        <v>1064.6350499999999</v>
      </c>
      <c r="D23" s="24">
        <f>+D8</f>
        <v>8.0099660000000004</v>
      </c>
      <c r="E23" s="24">
        <f t="shared" ref="E23:X23" si="14">+E8+D23</f>
        <v>242.92130008666669</v>
      </c>
      <c r="F23" s="25"/>
      <c r="G23" s="25"/>
      <c r="H23" s="25"/>
      <c r="I23" s="24">
        <f>+I8+E23</f>
        <v>375.40488012222227</v>
      </c>
      <c r="J23" s="24"/>
      <c r="K23" s="24">
        <f>+K8+I23</f>
        <v>500.72033932222229</v>
      </c>
      <c r="L23" s="24"/>
      <c r="M23" s="24">
        <f>+M8+K23</f>
        <v>634.45378718888901</v>
      </c>
      <c r="N23" s="24"/>
      <c r="O23" s="24"/>
      <c r="P23" s="24"/>
      <c r="Q23" s="21"/>
      <c r="R23" s="21"/>
      <c r="S23" s="24">
        <f>+S8+M23</f>
        <v>736.13477305555568</v>
      </c>
      <c r="T23" s="24">
        <f t="shared" si="14"/>
        <v>841.1386654222224</v>
      </c>
      <c r="U23" s="24">
        <f t="shared" si="14"/>
        <v>921.29000928888911</v>
      </c>
      <c r="V23" s="24">
        <f t="shared" si="14"/>
        <v>979.65836915555576</v>
      </c>
      <c r="W23" s="24">
        <f t="shared" si="14"/>
        <v>1023.7654060222225</v>
      </c>
      <c r="X23" s="24">
        <f t="shared" si="14"/>
        <v>1063.7760580000001</v>
      </c>
      <c r="Y23" s="24">
        <v>0</v>
      </c>
    </row>
    <row r="24" spans="1:27" ht="24.75" customHeight="1">
      <c r="A24" s="3" t="s">
        <v>21</v>
      </c>
      <c r="B24" s="23" t="s">
        <v>22</v>
      </c>
      <c r="C24" s="26"/>
      <c r="D24" s="26">
        <f>D23/$C$23</f>
        <v>7.5236730182798332E-3</v>
      </c>
      <c r="E24" s="26">
        <f t="shared" ref="E24:X24" si="15">E23/$C$23</f>
        <v>0.22817330698126717</v>
      </c>
      <c r="F24" s="27"/>
      <c r="G24" s="27"/>
      <c r="H24" s="27"/>
      <c r="I24" s="26">
        <f t="shared" si="15"/>
        <v>0.35261367744958455</v>
      </c>
      <c r="J24" s="26"/>
      <c r="K24" s="26">
        <f t="shared" si="15"/>
        <v>0.47032111080902544</v>
      </c>
      <c r="L24" s="26"/>
      <c r="M24" s="26">
        <f t="shared" si="15"/>
        <v>0.5959354683925624</v>
      </c>
      <c r="N24" s="26"/>
      <c r="O24" s="26"/>
      <c r="P24" s="26"/>
      <c r="Q24" s="22"/>
      <c r="R24" s="22"/>
      <c r="S24" s="26">
        <f t="shared" si="15"/>
        <v>0.69144330074005711</v>
      </c>
      <c r="T24" s="26">
        <f t="shared" si="15"/>
        <v>0.79007230263762451</v>
      </c>
      <c r="U24" s="26">
        <f t="shared" si="15"/>
        <v>0.86535757890827403</v>
      </c>
      <c r="V24" s="26">
        <f t="shared" si="15"/>
        <v>0.9201823377462125</v>
      </c>
      <c r="W24" s="26">
        <f t="shared" si="15"/>
        <v>0.96161159265066709</v>
      </c>
      <c r="X24" s="26">
        <f t="shared" si="15"/>
        <v>0.99919315825643751</v>
      </c>
      <c r="Y24" s="24"/>
    </row>
    <row r="25" spans="1:27">
      <c r="A25" s="15" t="s">
        <v>39</v>
      </c>
      <c r="B25" s="15" t="s">
        <v>40</v>
      </c>
      <c r="C25" s="15"/>
    </row>
  </sheetData>
  <mergeCells count="15">
    <mergeCell ref="Q7:R7"/>
    <mergeCell ref="O6:P6"/>
    <mergeCell ref="G6:H6"/>
    <mergeCell ref="A2:Y2"/>
    <mergeCell ref="A3:Y3"/>
    <mergeCell ref="A5:A6"/>
    <mergeCell ref="B5:B6"/>
    <mergeCell ref="C5:C6"/>
    <mergeCell ref="Y5:Y6"/>
    <mergeCell ref="E6:F6"/>
    <mergeCell ref="I6:J6"/>
    <mergeCell ref="K6:L6"/>
    <mergeCell ref="M6:N6"/>
    <mergeCell ref="Q6:R6"/>
    <mergeCell ref="E5:R5"/>
  </mergeCells>
  <pageMargins left="0" right="0" top="0.39370078740157483" bottom="0.74803149606299213" header="0.31496062992125984" footer="0.31496062992125984"/>
  <pageSetup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แผ่นงาน</vt:lpstr>
      </vt:variant>
      <vt:variant>
        <vt:i4>2</vt:i4>
      </vt:variant>
    </vt:vector>
  </HeadingPairs>
  <TitlesOfParts>
    <vt:vector size="2" baseType="lpstr">
      <vt:lpstr>สรุป</vt:lpstr>
      <vt:lpstr>ข้อมูล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ีกนื</dc:creator>
  <cp:lastModifiedBy>ACER</cp:lastModifiedBy>
  <cp:lastPrinted>2015-01-20T02:33:01Z</cp:lastPrinted>
  <dcterms:created xsi:type="dcterms:W3CDTF">2014-11-29T15:31:53Z</dcterms:created>
  <dcterms:modified xsi:type="dcterms:W3CDTF">2015-01-20T02:42:05Z</dcterms:modified>
</cp:coreProperties>
</file>